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ancisco.Frias.MUJER\Desktop\"/>
    </mc:Choice>
  </mc:AlternateContent>
  <bookViews>
    <workbookView xWindow="0" yWindow="0" windowWidth="20490" windowHeight="7755"/>
  </bookViews>
  <sheets>
    <sheet name="POA OPM-OMM 2019" sheetId="1" r:id="rId1"/>
  </sheets>
  <definedNames>
    <definedName name="_xlnm.Print_Area" localSheetId="0">'POA OPM-OMM 2019'!$A$1:$R$197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1" l="1"/>
  <c r="C26" i="1"/>
  <c r="C25" i="1"/>
  <c r="C24" i="1"/>
  <c r="C81" i="1"/>
  <c r="C161" i="1"/>
  <c r="C176" i="1" l="1"/>
  <c r="C183" i="1"/>
  <c r="G188" i="1"/>
  <c r="C187" i="1" s="1"/>
  <c r="G187" i="1"/>
  <c r="C189" i="1"/>
  <c r="G180" i="1"/>
  <c r="G166" i="1"/>
  <c r="G178" i="1"/>
  <c r="G177" i="1"/>
  <c r="G176" i="1"/>
  <c r="G175" i="1"/>
  <c r="G174" i="1"/>
  <c r="G173" i="1"/>
  <c r="G172" i="1"/>
  <c r="G171" i="1"/>
  <c r="G170" i="1"/>
  <c r="G169" i="1"/>
  <c r="G168" i="1"/>
  <c r="G167" i="1"/>
  <c r="G165" i="1"/>
  <c r="G164" i="1"/>
  <c r="G163" i="1"/>
  <c r="G162" i="1"/>
  <c r="C158" i="1"/>
  <c r="C155" i="1"/>
  <c r="C142" i="1"/>
  <c r="C120" i="1" l="1"/>
  <c r="G123" i="1"/>
  <c r="G122" i="1"/>
  <c r="G121" i="1"/>
  <c r="J115" i="1"/>
  <c r="C18" i="1"/>
  <c r="C60" i="1"/>
  <c r="G72" i="1"/>
  <c r="G71" i="1"/>
  <c r="G70" i="1"/>
  <c r="G69" i="1"/>
  <c r="G68" i="1"/>
  <c r="G67" i="1"/>
  <c r="G66" i="1"/>
  <c r="G65" i="1"/>
  <c r="G64" i="1"/>
  <c r="G63" i="1"/>
  <c r="G62" i="1"/>
  <c r="G61" i="1"/>
  <c r="G60" i="1"/>
  <c r="C47" i="1"/>
  <c r="G59" i="1"/>
  <c r="G58" i="1"/>
  <c r="G57" i="1"/>
  <c r="G56" i="1"/>
  <c r="G55" i="1"/>
  <c r="G54" i="1"/>
  <c r="G53" i="1"/>
  <c r="G52" i="1"/>
  <c r="G51" i="1"/>
  <c r="G50" i="1"/>
  <c r="G49" i="1"/>
  <c r="G48" i="1"/>
  <c r="G47" i="1"/>
  <c r="C34" i="1"/>
  <c r="G45" i="1"/>
  <c r="G44" i="1"/>
  <c r="G43" i="1"/>
  <c r="G42" i="1"/>
  <c r="G41" i="1"/>
  <c r="G40" i="1"/>
  <c r="G39" i="1"/>
  <c r="G38" i="1"/>
  <c r="G37" i="1"/>
  <c r="G36" i="1"/>
  <c r="G35" i="1"/>
  <c r="G34" i="1"/>
  <c r="G153" i="1" l="1"/>
  <c r="G146" i="1" l="1"/>
  <c r="G145" i="1"/>
  <c r="G144" i="1"/>
  <c r="G143" i="1"/>
  <c r="G139" i="1"/>
  <c r="G138" i="1"/>
  <c r="G137" i="1"/>
  <c r="G135" i="1"/>
  <c r="G134" i="1"/>
  <c r="G99" i="1"/>
  <c r="F82" i="1"/>
  <c r="G82" i="1"/>
  <c r="G102" i="1" l="1"/>
  <c r="G98" i="1"/>
  <c r="G97" i="1"/>
  <c r="H18" i="1" l="1"/>
  <c r="F18" i="1"/>
  <c r="G113" i="1" l="1"/>
  <c r="G120" i="1" l="1"/>
  <c r="G124" i="1"/>
  <c r="G125" i="1"/>
  <c r="G126" i="1"/>
  <c r="G127" i="1"/>
  <c r="G128" i="1"/>
  <c r="G129" i="1"/>
  <c r="G130" i="1"/>
  <c r="G131" i="1"/>
  <c r="G132" i="1"/>
  <c r="G133" i="1"/>
  <c r="C129" i="1" s="1"/>
  <c r="G136" i="1"/>
  <c r="G140" i="1"/>
  <c r="G141" i="1"/>
  <c r="G142" i="1"/>
  <c r="G147" i="1"/>
  <c r="G148" i="1"/>
  <c r="G149" i="1"/>
  <c r="G150" i="1"/>
  <c r="G151" i="1"/>
  <c r="G152" i="1"/>
  <c r="G154" i="1"/>
  <c r="G155" i="1"/>
  <c r="G156" i="1"/>
  <c r="G157" i="1"/>
  <c r="G158" i="1"/>
  <c r="G159" i="1"/>
  <c r="G160" i="1"/>
  <c r="G161" i="1"/>
  <c r="G179" i="1"/>
  <c r="G181" i="1"/>
  <c r="G182" i="1"/>
  <c r="G183" i="1"/>
  <c r="G184" i="1"/>
  <c r="G185" i="1"/>
  <c r="G186" i="1"/>
  <c r="G189" i="1"/>
  <c r="G190" i="1"/>
  <c r="G191" i="1"/>
  <c r="G192" i="1"/>
  <c r="G193" i="1"/>
  <c r="G194" i="1"/>
  <c r="G195" i="1"/>
  <c r="G196" i="1"/>
  <c r="G197" i="1"/>
  <c r="G112" i="1"/>
  <c r="G114" i="1"/>
  <c r="G115" i="1"/>
  <c r="G116" i="1"/>
  <c r="G117" i="1"/>
  <c r="G118" i="1"/>
  <c r="G119" i="1"/>
  <c r="G95" i="1"/>
  <c r="G46" i="1"/>
  <c r="G93" i="1"/>
  <c r="G94" i="1"/>
  <c r="G96" i="1"/>
  <c r="C114" i="1" l="1"/>
  <c r="C93" i="1"/>
  <c r="G92" i="1"/>
  <c r="G104" i="1" l="1"/>
  <c r="G107" i="1"/>
  <c r="G106" i="1"/>
  <c r="G105" i="1"/>
  <c r="G103" i="1"/>
  <c r="G101" i="1"/>
  <c r="G100" i="1"/>
  <c r="G111" i="1"/>
  <c r="G110" i="1"/>
  <c r="G109" i="1"/>
  <c r="C104" i="1" l="1"/>
  <c r="C97" i="1"/>
  <c r="C109" i="1"/>
  <c r="G91" i="1"/>
  <c r="G90" i="1"/>
  <c r="G89" i="1"/>
  <c r="G81" i="1"/>
  <c r="G26" i="1"/>
  <c r="G25" i="1"/>
  <c r="G24" i="1"/>
  <c r="G18" i="1"/>
  <c r="G19" i="1"/>
  <c r="H19" i="1" s="1"/>
  <c r="G21" i="1"/>
  <c r="H21" i="1" s="1"/>
  <c r="G20" i="1"/>
  <c r="H20" i="1" s="1"/>
  <c r="C89" i="1" l="1"/>
  <c r="L30" i="1"/>
</calcChain>
</file>

<file path=xl/comments1.xml><?xml version="1.0" encoding="utf-8"?>
<comments xmlns="http://schemas.openxmlformats.org/spreadsheetml/2006/main">
  <authors>
    <author>angelina.guillen</author>
  </authors>
  <commentList>
    <comment ref="D147" authorId="0" shapeId="0">
      <text>
        <r>
          <rPr>
            <b/>
            <sz val="8"/>
            <color indexed="81"/>
            <rFont val="Tahoma"/>
            <family val="2"/>
          </rPr>
          <t>angelina.guillen:</t>
        </r>
        <r>
          <rPr>
            <sz val="8"/>
            <color indexed="81"/>
            <rFont val="Tahoma"/>
            <family val="2"/>
          </rPr>
          <t xml:space="preserve">
</t>
        </r>
      </text>
    </comment>
  </commentList>
</comments>
</file>

<file path=xl/sharedStrings.xml><?xml version="1.0" encoding="utf-8"?>
<sst xmlns="http://schemas.openxmlformats.org/spreadsheetml/2006/main" count="468" uniqueCount="184">
  <si>
    <t>Unidad Ejecutora:</t>
  </si>
  <si>
    <t xml:space="preserve">MINISTERIO DE LA MUJER </t>
  </si>
  <si>
    <t xml:space="preserve">ACTIVIDADES CENTRALES </t>
  </si>
  <si>
    <t>Eje Estratégico: END 2010  2030</t>
  </si>
  <si>
    <t>UN ESTADO SOCIAL Y DEMOCRATICO DE DERECHOS</t>
  </si>
  <si>
    <t>Eje Estratégico: PEI 2016  2020</t>
  </si>
  <si>
    <t>FORTALECIMIENTO INSTITUCIONAL</t>
  </si>
  <si>
    <t>Objetivo General : END 2010  2030</t>
  </si>
  <si>
    <t>ADMINISTRACION PUBLICA EFICIENTE, TRANSPARENTE  Y ORIENTADA A RESULTADO</t>
  </si>
  <si>
    <t>Objetivos Estrategicos : PEI 2015 2020</t>
  </si>
  <si>
    <t>Fortalecer los Mecanismos de Gestión y Aumentar la Capacidad Institucional para Mejorar la Eficacia y Eficiencia de los Procesos.</t>
  </si>
  <si>
    <t xml:space="preserve">Dirección Superior y Planificacion </t>
  </si>
  <si>
    <t xml:space="preserve">Planificacion y Desarrollo </t>
  </si>
  <si>
    <t>Producto y sus atributos</t>
  </si>
  <si>
    <t xml:space="preserve">Producto </t>
  </si>
  <si>
    <t>Descripción del producto</t>
  </si>
  <si>
    <t xml:space="preserve">Unidad de medida            </t>
  </si>
  <si>
    <t xml:space="preserve">Medio de verificación                   </t>
  </si>
  <si>
    <t xml:space="preserve">Línea base                </t>
  </si>
  <si>
    <t xml:space="preserve">Meta total             </t>
  </si>
  <si>
    <t xml:space="preserve">Meta por trimestre                                                                                  </t>
  </si>
  <si>
    <t>Presupuesto</t>
  </si>
  <si>
    <t>Riesgo(s)</t>
  </si>
  <si>
    <t>Ene-Mar</t>
  </si>
  <si>
    <t>Abr-Jun</t>
  </si>
  <si>
    <t>Jul-Sep</t>
  </si>
  <si>
    <t>Oct-Dic</t>
  </si>
  <si>
    <t>Actividades y sus atributos</t>
  </si>
  <si>
    <t xml:space="preserve">Actividades                                                                  </t>
  </si>
  <si>
    <t>Presupuesto por actividad</t>
  </si>
  <si>
    <t>Insumos</t>
  </si>
  <si>
    <t>Inversión/trimestre (RD$)</t>
  </si>
  <si>
    <t xml:space="preserve">Fuente de financiamiento         </t>
  </si>
  <si>
    <t>Est. programática</t>
  </si>
  <si>
    <t>Identificación</t>
  </si>
  <si>
    <t>Cantidad</t>
  </si>
  <si>
    <t>Costo unitario (RD$)</t>
  </si>
  <si>
    <t>Monto (RD$)</t>
  </si>
  <si>
    <t>Prog.</t>
  </si>
  <si>
    <t>Act.</t>
  </si>
  <si>
    <t>Objeto</t>
  </si>
  <si>
    <t>Cuenta</t>
  </si>
  <si>
    <t>Subcta.</t>
  </si>
  <si>
    <t>Auxiliar</t>
  </si>
  <si>
    <t>Fondo                        100</t>
  </si>
  <si>
    <t>Producto y sus Atributos</t>
  </si>
  <si>
    <t>Fondo 100</t>
  </si>
  <si>
    <t>Fondo                         100</t>
  </si>
  <si>
    <t xml:space="preserve">Informes </t>
  </si>
  <si>
    <t>0 1</t>
  </si>
  <si>
    <t>1, Asegurar el correcto funcionamiento de las Oficinas Provinciales y Municipales de la Mujer.</t>
  </si>
  <si>
    <t xml:space="preserve">Funcionamiento  de las Oficinas Provinciales y Municipales de la Mujer  de manera eficaz y eficiente </t>
  </si>
  <si>
    <t xml:space="preserve">Oficina </t>
  </si>
  <si>
    <t xml:space="preserve">Informes periódicos </t>
  </si>
  <si>
    <t>1,4 Realizar  compras Materiales y Utiles de limpieza</t>
  </si>
  <si>
    <t xml:space="preserve">Articulacion y  seguimiento a las  politicas e iniciativas a favor de la igualdad y equidad  entre mujeres y hombres en el ambito local </t>
  </si>
  <si>
    <t xml:space="preserve">Personal gerencial, tecnico y   de apoyo de las OPM y OMM con experiencias acumuladas para la articulacion y seguimiento  a las politicas e iniciativas a favor de la igualdad y equidad  entre mujeres y hombres en el ambito local </t>
  </si>
  <si>
    <t>Personas</t>
  </si>
  <si>
    <t>Nomina Institucional</t>
  </si>
  <si>
    <t>Realizar Encuentro- Taller buenas prácticas dirigido al personal técnico y de apoyo de las OPM´s y OMM´s para desarrollar sus habilidades y capacidades que permitan un desempeño eficiente de sus funciones funciones. ( 4 talleres con encargadas, abogadas y psicologas de las OPM y OMM)</t>
  </si>
  <si>
    <t xml:space="preserve">Coordinación interinstitucional entre las OPM y las diferentes áreas operativas establecida. </t>
  </si>
  <si>
    <t>Establecer una coordinación interinstitucional que permita a las diferentes áreas operativas , elabora sus planes Operativos de forma articulada con las oficinas provinciales y municipales.</t>
  </si>
  <si>
    <t>1,5 Habilitacion caja chica, para pago de envios de documentos</t>
  </si>
  <si>
    <t xml:space="preserve">Viaticos directora </t>
  </si>
  <si>
    <t xml:space="preserve">Viaticos Chofer </t>
  </si>
  <si>
    <t xml:space="preserve">Combustibles (galon) </t>
  </si>
  <si>
    <t>Viatico Viceministra</t>
  </si>
  <si>
    <t xml:space="preserve">Alquileres y Renta de locales </t>
  </si>
  <si>
    <t xml:space="preserve">Reparaciones y  adecuaciones </t>
  </si>
  <si>
    <t>1.1.Realizar reuniones de supervision y evaluacion  a las OPM y OMM  para lograr su debida organización y funcionamiento (104 reuniones de supervisión y monitoreo)</t>
  </si>
  <si>
    <t>Pago envios de documentos y materiales a las OPM y OMM a nivel nacional.</t>
  </si>
  <si>
    <t>Refrigerio y Almuerzo</t>
  </si>
  <si>
    <t>Fortalecimiento e incremento de los Comites Locales e intersectoriales de prevención  de violencia  y mesas de trabajo sobre el desarrollo de la mujer.</t>
  </si>
  <si>
    <t xml:space="preserve">Refrigerio </t>
  </si>
  <si>
    <t xml:space="preserve">Reunión supervisión y monitoreo de los comité locales de prevención de violencia y mesa de trabajo provincial sobre el desarrollo de la mujer.(Ruta Crítica) </t>
  </si>
  <si>
    <t>Informes</t>
  </si>
  <si>
    <t xml:space="preserve">Viatico tecnica </t>
  </si>
  <si>
    <t xml:space="preserve">Viaticos Chofer  </t>
  </si>
  <si>
    <t xml:space="preserve">Alojamiento </t>
  </si>
  <si>
    <t xml:space="preserve">transporte </t>
  </si>
  <si>
    <t>Creación Comité municipal de Redes de apoyo a mujeres afectadas de violencia. (48 redes de apoyo a nivel de las provincias y municipios municipales formadas y funcionando a toda capacidad)</t>
  </si>
  <si>
    <t>Viatico encargada</t>
  </si>
  <si>
    <t xml:space="preserve">Viaticos técnica </t>
  </si>
  <si>
    <t>Brochurs</t>
  </si>
  <si>
    <t>Aguas</t>
  </si>
  <si>
    <t>polochers</t>
  </si>
  <si>
    <t>Gorras</t>
  </si>
  <si>
    <t>Medallas</t>
  </si>
  <si>
    <t>material gastable</t>
  </si>
  <si>
    <t>Combustible</t>
  </si>
  <si>
    <t>viaticos encargadas</t>
  </si>
  <si>
    <t>materiales promocionales</t>
  </si>
  <si>
    <t xml:space="preserve">Brochurs </t>
  </si>
  <si>
    <t>carpa</t>
  </si>
  <si>
    <t>mesas</t>
  </si>
  <si>
    <t>banner</t>
  </si>
  <si>
    <t>sillas</t>
  </si>
  <si>
    <t xml:space="preserve">manteleria </t>
  </si>
  <si>
    <t xml:space="preserve">flores </t>
  </si>
  <si>
    <t>refrigerios</t>
  </si>
  <si>
    <t>un encuentro"Chichiguazo" para sensibilizar a la poblacion en general sobre una cultura de paz y prevención de la violencia.  Sánchez</t>
  </si>
  <si>
    <t>almiuerzo</t>
  </si>
  <si>
    <t>Transporte</t>
  </si>
  <si>
    <t>tijera</t>
  </si>
  <si>
    <t>papel bonds</t>
  </si>
  <si>
    <t>pinceles</t>
  </si>
  <si>
    <t>temperas</t>
  </si>
  <si>
    <t>lapiz no. 2</t>
  </si>
  <si>
    <t>refrigerio</t>
  </si>
  <si>
    <t>lapiceros</t>
  </si>
  <si>
    <t>Creación de grupos de apoyo a mujeres afectadas de violencia. (50  grupos de apoyo a nivel de las provincias y municipios funcionando a toda capacidad)</t>
  </si>
  <si>
    <t xml:space="preserve">Material de limpieza </t>
  </si>
  <si>
    <t>Realizar Encuentro- Taller buenas prácticas dirigido al personal técnico y de apoyo de las OPM´s y OMM´s para desarrollar sus habilidades y capacidades que permitan un desempeño eficiente de sus funciones funciones. ( 4 talleres con secretarias, conserjes,seguridad y serenos de las OPM y OMM)</t>
  </si>
  <si>
    <t>1,2 Realizar pago de renta de locales de las Oficinas Provinciales y Municipales.
Monte Plata.
Yamasa
San Cristóbal
Bani
San José de Ocoa
Duvergé
Neyba
San Juan
Elias Piña
La Vega 
 Constanza
Jarabacoa
Jima Abajo
Cotui
Cevicos
Castillo
Salcedo 
Samaná
Sanchez
Villa Riva
Gaspar Hernández
Santiago
Tamboril
Navarrete
Sajoma
Puerto Plata
Imbert
Altamira
Montecristi
Haina
Santo Domingo Norte</t>
  </si>
  <si>
    <t>almuerzo</t>
  </si>
  <si>
    <t>carpetas</t>
  </si>
  <si>
    <t>memoria USB</t>
  </si>
  <si>
    <t>libretas</t>
  </si>
  <si>
    <t>marcadores</t>
  </si>
  <si>
    <t xml:space="preserve">papelografos </t>
  </si>
  <si>
    <t>impresión de materiales</t>
  </si>
  <si>
    <t>equipo de sonido</t>
  </si>
  <si>
    <t>transporte</t>
  </si>
  <si>
    <t xml:space="preserve">1.3 Realizar la reparacion y equipamiento de mobiliario y equipos tecnologicos de 15 oficinas 
</t>
  </si>
  <si>
    <t>Jornada de capatitación en genero y prevención de violencia y relaciones interpersonales, dirigido al personal técnico y de apoyo de las OPM´s y OMM´s para desarrollar sus habilidades y capacidades que permitan un desempeño eficiente de sus funciones funciones. (un encuentro nacional)</t>
  </si>
  <si>
    <t>material impreso</t>
  </si>
  <si>
    <t>Creacion  y firma de convenio del voluntariado del Ministerio de la mujer</t>
  </si>
  <si>
    <t xml:space="preserve">refrigerio </t>
  </si>
  <si>
    <t>alquiler de mesas</t>
  </si>
  <si>
    <t>Un encuentro"Bicitours " para sensibilizar a la poblacion en general sobre una cultura de paz y prevención de la violencia. Monseñor Nouel.</t>
  </si>
  <si>
    <t>Acuarelas</t>
  </si>
  <si>
    <t>Pinceles</t>
  </si>
  <si>
    <t>Brochures</t>
  </si>
  <si>
    <t>Camisetas</t>
  </si>
  <si>
    <t>Lapiceros</t>
  </si>
  <si>
    <t>Banners</t>
  </si>
  <si>
    <t>Materiales promocionales</t>
  </si>
  <si>
    <t>Gafetes</t>
  </si>
  <si>
    <t>Material gastable</t>
  </si>
  <si>
    <t>POA 2019</t>
  </si>
  <si>
    <t xml:space="preserve">Encuentro de Supervisión y monitoreo de las redes de apoyo a las mujeres afectadas por la violencia </t>
  </si>
  <si>
    <t>Viaticos Vicemistra</t>
  </si>
  <si>
    <t>Viaticos Tecnica</t>
  </si>
  <si>
    <t>Viaticos Chofer</t>
  </si>
  <si>
    <t>Viaticos Tecnicas</t>
  </si>
  <si>
    <t>viaticos Tecnicas</t>
  </si>
  <si>
    <t>viaticos Directora</t>
  </si>
  <si>
    <t>15 resmas</t>
  </si>
  <si>
    <t>15 paquetes</t>
  </si>
  <si>
    <t>200 Unid</t>
  </si>
  <si>
    <t>60 Unid</t>
  </si>
  <si>
    <t>150 personas</t>
  </si>
  <si>
    <t>papel bonds (resma)</t>
  </si>
  <si>
    <t>lapiceros (ud)</t>
  </si>
  <si>
    <t>papelografos (paquete)</t>
  </si>
  <si>
    <t>Viactico Encargadas (52)</t>
  </si>
  <si>
    <t>Realizar reuniones, encuentros y visitas a las OPMs y OMMs para desarrollar acciones de articulación a nivel  interinstitucional. (12 reuniones de coordinación con las demás áreas del Ministerio con las 52 encargadas)</t>
  </si>
  <si>
    <t>Viatico Directora</t>
  </si>
  <si>
    <t>Visita de supervisión y monitoreo grupos de apoyo a mujeres afectadas de violencia.</t>
  </si>
  <si>
    <t>Jornada sobre prevencion de la violencia intrafamiliar provincias y municipios (52 jornadas, con 45 personas por jornada)</t>
  </si>
  <si>
    <t>charla sobre los derechos de la mujer y 08 de marzo, y reconociemto a mujeres destacadas de las provincias y municipios (52 encuentros, para alcanzar un total de 4000 personas)</t>
  </si>
  <si>
    <t>Montaje de 15 stand en las ferias realizadas en las provincias ( 2 Ferias Ecoturisticas, 3 ferias del Libro, 2  Coco, 8 ferias artesanales)</t>
  </si>
  <si>
    <t>viaticos encargadas (4 por feria)</t>
  </si>
  <si>
    <t>agua (faldo 24 botellas)</t>
  </si>
  <si>
    <t>Polochers</t>
  </si>
  <si>
    <t xml:space="preserve">material gastable (hilo de gangorra, papel, pendones)
</t>
  </si>
  <si>
    <t>Aguas (Faldo de 24)</t>
  </si>
  <si>
    <t>Refrigerio (faldo de Jugos tetrapack)</t>
  </si>
  <si>
    <t xml:space="preserve">Reuniones de cooordinación interinstitucional con las instuticiones cooperantes. 24 reuniones (15 personas por reunión) </t>
  </si>
  <si>
    <t>Agua (Faldos de 24)</t>
  </si>
  <si>
    <t>Lapices de colores (caja de 36 colores)</t>
  </si>
  <si>
    <t>Viaticos encargadas</t>
  </si>
  <si>
    <t>Viaticos tecnicas</t>
  </si>
  <si>
    <t>Jornadas de trabajo el Ministerio en su Barrio. (520 jornadas para alcanzar unas 1000 personas por oficinas por oficina)</t>
  </si>
  <si>
    <t>alquiler de sillas</t>
  </si>
  <si>
    <t xml:space="preserve">Encuentro charla almuerzo con las encargadas sobre el dia internacional de la mujer. Para 65 personas
</t>
  </si>
  <si>
    <t xml:space="preserve">Encuentro  con las encargadas sobre el dia internacional prevencion violencia contra  la mujer. (para 60 personas)
</t>
  </si>
  <si>
    <t xml:space="preserve">Realización de 15 cursos de artesania, artes plasticas y de pintura 
</t>
  </si>
  <si>
    <t>Gangorra (pie)</t>
  </si>
  <si>
    <t>Silicon liquido (frascos pequeño)</t>
  </si>
  <si>
    <t xml:space="preserve">escarcha </t>
  </si>
  <si>
    <t>Material de Apoyo</t>
  </si>
  <si>
    <t>Papel bonds (resma de papel)</t>
  </si>
  <si>
    <t>Total Materiales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</si>
</sst>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12"/>
      <name val="Times New Roman"/>
      <family val="1"/>
    </font>
    <font>
      <b/>
      <sz val="8"/>
      <color theme="1"/>
      <name val="Times New Roman"/>
      <family val="1"/>
    </font>
    <font>
      <sz val="14"/>
      <color theme="1"/>
      <name val="Calibri"/>
      <family val="2"/>
      <scheme val="minor"/>
    </font>
    <font>
      <b/>
      <i/>
      <sz val="12"/>
      <color theme="1"/>
      <name val="Times New Roman"/>
      <family val="1"/>
    </font>
    <font>
      <sz val="13"/>
      <color theme="1"/>
      <name val="Calibri"/>
      <family val="2"/>
      <scheme val="minor"/>
    </font>
    <font>
      <sz val="12"/>
      <name val="Times New Roman"/>
      <family val="1"/>
    </font>
    <font>
      <sz val="12"/>
      <color rgb="FF000000"/>
      <name val="Times New Roman"/>
      <family val="1"/>
    </font>
    <font>
      <sz val="10"/>
      <name val="Arial"/>
      <family val="2"/>
    </font>
    <font>
      <sz val="11"/>
      <name val="Calibri"/>
      <family val="2"/>
      <scheme val="minor"/>
    </font>
    <font>
      <sz val="11"/>
      <color theme="1"/>
      <name val="Times New Roman"/>
      <family val="1"/>
    </font>
    <font>
      <sz val="11"/>
      <name val="Times New Roman"/>
      <family val="1"/>
    </font>
    <font>
      <sz val="8"/>
      <color indexed="81"/>
      <name val="Tahoma"/>
      <family val="2"/>
    </font>
    <font>
      <b/>
      <sz val="8"/>
      <color indexed="81"/>
      <name val="Tahoma"/>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92">
    <border>
      <left/>
      <right/>
      <top/>
      <bottom/>
      <diagonal/>
    </border>
    <border>
      <left/>
      <right/>
      <top/>
      <bottom style="double">
        <color rgb="FF426E5C"/>
      </bottom>
      <diagonal/>
    </border>
    <border>
      <left style="double">
        <color rgb="FF426E5C"/>
      </left>
      <right style="thin">
        <color rgb="FF426E5C"/>
      </right>
      <top style="double">
        <color rgb="FF426E5C"/>
      </top>
      <bottom style="thin">
        <color rgb="FF426E5C"/>
      </bottom>
      <diagonal/>
    </border>
    <border>
      <left style="thin">
        <color rgb="FF426E5C"/>
      </left>
      <right style="thin">
        <color rgb="FF426E5C"/>
      </right>
      <top style="double">
        <color rgb="FF426E5C"/>
      </top>
      <bottom style="thin">
        <color rgb="FF426E5C"/>
      </bottom>
      <diagonal/>
    </border>
    <border>
      <left style="thin">
        <color rgb="FF426E5C"/>
      </left>
      <right style="double">
        <color rgb="FF426E5C"/>
      </right>
      <top style="double">
        <color rgb="FF426E5C"/>
      </top>
      <bottom style="thin">
        <color rgb="FF426E5C"/>
      </bottom>
      <diagonal/>
    </border>
    <border>
      <left style="double">
        <color rgb="FF426E5C"/>
      </left>
      <right style="thin">
        <color rgb="FF426E5C"/>
      </right>
      <top style="thin">
        <color rgb="FF426E5C"/>
      </top>
      <bottom style="thin">
        <color rgb="FF426E5C"/>
      </bottom>
      <diagonal/>
    </border>
    <border>
      <left style="thin">
        <color rgb="FF426E5C"/>
      </left>
      <right style="thin">
        <color rgb="FF426E5C"/>
      </right>
      <top style="thin">
        <color rgb="FF426E5C"/>
      </top>
      <bottom style="thin">
        <color rgb="FF426E5C"/>
      </bottom>
      <diagonal/>
    </border>
    <border>
      <left style="thin">
        <color rgb="FF426E5C"/>
      </left>
      <right style="double">
        <color rgb="FF426E5C"/>
      </right>
      <top style="thin">
        <color rgb="FF426E5C"/>
      </top>
      <bottom style="thin">
        <color rgb="FF426E5C"/>
      </bottom>
      <diagonal/>
    </border>
    <border>
      <left style="double">
        <color rgb="FF426E5C"/>
      </left>
      <right style="thin">
        <color rgb="FF426E5C"/>
      </right>
      <top style="thin">
        <color rgb="FF426E5C"/>
      </top>
      <bottom style="double">
        <color rgb="FF426E5C"/>
      </bottom>
      <diagonal/>
    </border>
    <border>
      <left style="thin">
        <color rgb="FF426E5C"/>
      </left>
      <right style="thin">
        <color rgb="FF426E5C"/>
      </right>
      <top style="thin">
        <color rgb="FF426E5C"/>
      </top>
      <bottom style="double">
        <color rgb="FF426E5C"/>
      </bottom>
      <diagonal/>
    </border>
    <border>
      <left style="thin">
        <color rgb="FF426E5C"/>
      </left>
      <right style="double">
        <color rgb="FF426E5C"/>
      </right>
      <top style="thin">
        <color rgb="FF426E5C"/>
      </top>
      <bottom style="double">
        <color rgb="FF426E5C"/>
      </bottom>
      <diagonal/>
    </border>
    <border>
      <left style="double">
        <color rgb="FF426E5C"/>
      </left>
      <right style="thin">
        <color rgb="FF426E5C"/>
      </right>
      <top/>
      <bottom style="thin">
        <color rgb="FF426E5C"/>
      </bottom>
      <diagonal/>
    </border>
    <border>
      <left style="thin">
        <color rgb="FF426E5C"/>
      </left>
      <right style="thin">
        <color rgb="FF426E5C"/>
      </right>
      <top/>
      <bottom style="thin">
        <color rgb="FF426E5C"/>
      </bottom>
      <diagonal/>
    </border>
    <border>
      <left style="thin">
        <color rgb="FF426E5C"/>
      </left>
      <right style="double">
        <color rgb="FF426E5C"/>
      </right>
      <top/>
      <bottom style="thin">
        <color rgb="FF426E5C"/>
      </bottom>
      <diagonal/>
    </border>
    <border>
      <left style="double">
        <color rgb="FF426E5C"/>
      </left>
      <right/>
      <top style="thin">
        <color rgb="FF426E5C"/>
      </top>
      <bottom/>
      <diagonal/>
    </border>
    <border>
      <left/>
      <right style="thin">
        <color rgb="FF426E5C"/>
      </right>
      <top style="thin">
        <color rgb="FF426E5C"/>
      </top>
      <bottom/>
      <diagonal/>
    </border>
    <border>
      <left style="thin">
        <color rgb="FF426E5C"/>
      </left>
      <right style="thin">
        <color rgb="FF426E5C"/>
      </right>
      <top style="thin">
        <color rgb="FF426E5C"/>
      </top>
      <bottom/>
      <diagonal/>
    </border>
    <border>
      <left style="double">
        <color rgb="FF426E5C"/>
      </left>
      <right/>
      <top/>
      <bottom/>
      <diagonal/>
    </border>
    <border>
      <left/>
      <right style="thin">
        <color rgb="FF426E5C"/>
      </right>
      <top/>
      <bottom/>
      <diagonal/>
    </border>
    <border>
      <left style="thin">
        <color rgb="FF426E5C"/>
      </left>
      <right style="thin">
        <color rgb="FF426E5C"/>
      </right>
      <top/>
      <bottom/>
      <diagonal/>
    </border>
    <border>
      <left style="double">
        <color rgb="FF426E5C"/>
      </left>
      <right/>
      <top style="thin">
        <color rgb="FF426E5C"/>
      </top>
      <bottom style="double">
        <color rgb="FF426E5C"/>
      </bottom>
      <diagonal/>
    </border>
    <border>
      <left/>
      <right/>
      <top style="thin">
        <color rgb="FF426E5C"/>
      </top>
      <bottom style="double">
        <color rgb="FF426E5C"/>
      </bottom>
      <diagonal/>
    </border>
    <border>
      <left/>
      <right style="double">
        <color rgb="FF426E5C"/>
      </right>
      <top style="thin">
        <color rgb="FF426E5C"/>
      </top>
      <bottom style="double">
        <color rgb="FF426E5C"/>
      </bottom>
      <diagonal/>
    </border>
    <border>
      <left style="double">
        <color rgb="FF426E5C"/>
      </left>
      <right/>
      <top style="double">
        <color rgb="FF426E5C"/>
      </top>
      <bottom style="thin">
        <color rgb="FF426E5C"/>
      </bottom>
      <diagonal/>
    </border>
    <border>
      <left/>
      <right/>
      <top style="double">
        <color rgb="FF426E5C"/>
      </top>
      <bottom style="thin">
        <color rgb="FF426E5C"/>
      </bottom>
      <diagonal/>
    </border>
    <border>
      <left/>
      <right style="double">
        <color rgb="FF426E5C"/>
      </right>
      <top style="double">
        <color rgb="FF426E5C"/>
      </top>
      <bottom style="thin">
        <color rgb="FF426E5C"/>
      </bottom>
      <diagonal/>
    </border>
    <border>
      <left style="thin">
        <color indexed="64"/>
      </left>
      <right style="thin">
        <color indexed="64"/>
      </right>
      <top style="thin">
        <color indexed="64"/>
      </top>
      <bottom style="thin">
        <color indexed="64"/>
      </bottom>
      <diagonal/>
    </border>
    <border>
      <left style="double">
        <color rgb="FF426E5C"/>
      </left>
      <right style="thin">
        <color rgb="FF426E5C"/>
      </right>
      <top style="thin">
        <color rgb="FF426E5C"/>
      </top>
      <bottom/>
      <diagonal/>
    </border>
    <border>
      <left style="thin">
        <color rgb="FF426E5C"/>
      </left>
      <right style="double">
        <color rgb="FF426E5C"/>
      </right>
      <top style="thin">
        <color rgb="FF426E5C"/>
      </top>
      <bottom/>
      <diagonal/>
    </border>
    <border>
      <left style="medium">
        <color indexed="64"/>
      </left>
      <right style="thin">
        <color indexed="64"/>
      </right>
      <top style="thin">
        <color indexed="64"/>
      </top>
      <bottom style="thin">
        <color indexed="64"/>
      </bottom>
      <diagonal/>
    </border>
    <border>
      <left style="thin">
        <color indexed="64"/>
      </left>
      <right/>
      <top style="thin">
        <color rgb="FF426E5C"/>
      </top>
      <bottom style="double">
        <color rgb="FF426E5C"/>
      </bottom>
      <diagonal/>
    </border>
    <border>
      <left/>
      <right style="thin">
        <color rgb="FF426E5C"/>
      </right>
      <top style="thin">
        <color rgb="FF426E5C"/>
      </top>
      <bottom style="double">
        <color rgb="FF426E5C"/>
      </bottom>
      <diagonal/>
    </border>
    <border>
      <left style="thin">
        <color rgb="FF426E5C"/>
      </left>
      <right/>
      <top style="double">
        <color rgb="FF426E5C"/>
      </top>
      <bottom/>
      <diagonal/>
    </border>
    <border>
      <left/>
      <right style="thin">
        <color rgb="FF426E5C"/>
      </right>
      <top style="double">
        <color rgb="FF426E5C"/>
      </top>
      <bottom/>
      <diagonal/>
    </border>
    <border>
      <left style="thin">
        <color rgb="FF426E5C"/>
      </left>
      <right/>
      <top/>
      <bottom style="thin">
        <color rgb="FF426E5C"/>
      </bottom>
      <diagonal/>
    </border>
    <border>
      <left/>
      <right style="thin">
        <color rgb="FF426E5C"/>
      </right>
      <top/>
      <bottom style="thin">
        <color rgb="FF426E5C"/>
      </bottom>
      <diagonal/>
    </border>
    <border>
      <left style="thin">
        <color rgb="FF426E5C"/>
      </left>
      <right/>
      <top/>
      <bottom/>
      <diagonal/>
    </border>
    <border>
      <left style="double">
        <color rgb="FF426E5C"/>
      </left>
      <right/>
      <top/>
      <bottom style="thin">
        <color rgb="FF426E5C"/>
      </bottom>
      <diagonal/>
    </border>
    <border>
      <left style="double">
        <color rgb="FF426E5C"/>
      </left>
      <right/>
      <top/>
      <bottom style="thin">
        <color indexed="64"/>
      </bottom>
      <diagonal/>
    </border>
    <border>
      <left/>
      <right style="thin">
        <color rgb="FF426E5C"/>
      </right>
      <top/>
      <bottom style="thin">
        <color indexed="64"/>
      </bottom>
      <diagonal/>
    </border>
    <border>
      <left style="double">
        <color rgb="FF426E5C"/>
      </left>
      <right/>
      <top style="thin">
        <color indexed="64"/>
      </top>
      <bottom style="thin">
        <color rgb="FF426E5C"/>
      </bottom>
      <diagonal/>
    </border>
    <border>
      <left/>
      <right/>
      <top style="thin">
        <color indexed="64"/>
      </top>
      <bottom style="thin">
        <color rgb="FF426E5C"/>
      </bottom>
      <diagonal/>
    </border>
    <border>
      <left/>
      <right style="double">
        <color rgb="FF426E5C"/>
      </right>
      <top/>
      <bottom style="double">
        <color rgb="FF426E5C"/>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rgb="FF426E5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426E5C"/>
      </left>
      <right/>
      <top style="thin">
        <color indexed="64"/>
      </top>
      <bottom/>
      <diagonal/>
    </border>
    <border>
      <left/>
      <right style="thin">
        <color rgb="FF426E5C"/>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rgb="FF426E5C"/>
      </left>
      <right style="thin">
        <color rgb="FF426E5C"/>
      </right>
      <top style="thin">
        <color rgb="FF426E5C"/>
      </top>
      <bottom style="medium">
        <color indexed="64"/>
      </bottom>
      <diagonal/>
    </border>
    <border>
      <left/>
      <right style="thin">
        <color rgb="FF426E5C"/>
      </right>
      <top style="medium">
        <color indexed="64"/>
      </top>
      <bottom/>
      <diagonal/>
    </border>
    <border>
      <left style="thin">
        <color rgb="FF426E5C"/>
      </left>
      <right style="thin">
        <color rgb="FF426E5C"/>
      </right>
      <top style="medium">
        <color indexed="64"/>
      </top>
      <bottom/>
      <diagonal/>
    </border>
    <border>
      <left style="thin">
        <color rgb="FF426E5C"/>
      </left>
      <right style="thin">
        <color rgb="FF426E5C"/>
      </right>
      <top style="medium">
        <color indexed="64"/>
      </top>
      <bottom style="thin">
        <color rgb="FF426E5C"/>
      </bottom>
      <diagonal/>
    </border>
    <border>
      <left style="thin">
        <color rgb="FF426E5C"/>
      </left>
      <right style="medium">
        <color indexed="64"/>
      </right>
      <top style="medium">
        <color indexed="64"/>
      </top>
      <bottom style="thin">
        <color rgb="FF426E5C"/>
      </bottom>
      <diagonal/>
    </border>
    <border>
      <left style="thin">
        <color rgb="FF426E5C"/>
      </left>
      <right style="medium">
        <color indexed="64"/>
      </right>
      <top style="thin">
        <color rgb="FF426E5C"/>
      </top>
      <bottom style="thin">
        <color rgb="FF426E5C"/>
      </bottom>
      <diagonal/>
    </border>
    <border>
      <left/>
      <right style="thin">
        <color rgb="FF426E5C"/>
      </right>
      <top/>
      <bottom style="medium">
        <color indexed="64"/>
      </bottom>
      <diagonal/>
    </border>
    <border>
      <left style="thin">
        <color rgb="FF426E5C"/>
      </left>
      <right style="thin">
        <color rgb="FF426E5C"/>
      </right>
      <top/>
      <bottom style="medium">
        <color indexed="64"/>
      </bottom>
      <diagonal/>
    </border>
    <border>
      <left style="thin">
        <color rgb="FF426E5C"/>
      </left>
      <right style="medium">
        <color indexed="64"/>
      </right>
      <top style="thin">
        <color rgb="FF426E5C"/>
      </top>
      <bottom style="medium">
        <color indexed="64"/>
      </bottom>
      <diagonal/>
    </border>
    <border>
      <left style="thin">
        <color rgb="FF426E5C"/>
      </left>
      <right style="medium">
        <color indexed="64"/>
      </right>
      <top/>
      <bottom style="thin">
        <color rgb="FF426E5C"/>
      </bottom>
      <diagonal/>
    </border>
    <border>
      <left/>
      <right style="thin">
        <color indexed="64"/>
      </right>
      <top/>
      <bottom style="double">
        <color rgb="FF426E5C"/>
      </bottom>
      <diagonal/>
    </border>
    <border>
      <left style="thin">
        <color indexed="64"/>
      </left>
      <right/>
      <top style="medium">
        <color indexed="64"/>
      </top>
      <bottom/>
      <diagonal/>
    </border>
    <border>
      <left style="thin">
        <color indexed="64"/>
      </left>
      <right/>
      <top/>
      <bottom style="medium">
        <color indexed="64"/>
      </bottom>
      <diagonal/>
    </border>
    <border>
      <left style="thin">
        <color rgb="FF426E5C"/>
      </left>
      <right style="thin">
        <color rgb="FF426E5C"/>
      </right>
      <top style="medium">
        <color indexed="64"/>
      </top>
      <bottom style="medium">
        <color indexed="64"/>
      </bottom>
      <diagonal/>
    </border>
    <border>
      <left style="thin">
        <color indexed="64"/>
      </left>
      <right/>
      <top/>
      <bottom style="thin">
        <color indexed="64"/>
      </bottom>
      <diagonal/>
    </border>
  </borders>
  <cellStyleXfs count="3">
    <xf numFmtId="0" fontId="0" fillId="0" borderId="0"/>
    <xf numFmtId="0" fontId="1" fillId="0" borderId="0"/>
    <xf numFmtId="0" fontId="12" fillId="0" borderId="0"/>
  </cellStyleXfs>
  <cellXfs count="347">
    <xf numFmtId="0" fontId="0" fillId="0" borderId="0" xfId="0"/>
    <xf numFmtId="0" fontId="3" fillId="0" borderId="0" xfId="0" applyFont="1"/>
    <xf numFmtId="0" fontId="4" fillId="0" borderId="0" xfId="0" applyFont="1"/>
    <xf numFmtId="0" fontId="0" fillId="0" borderId="0" xfId="0" applyFont="1"/>
    <xf numFmtId="0" fontId="5" fillId="0" borderId="0" xfId="1" applyFont="1" applyFill="1" applyBorder="1" applyAlignment="1">
      <alignment vertical="center"/>
    </xf>
    <xf numFmtId="0" fontId="5" fillId="0" borderId="0" xfId="0" applyFont="1"/>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xf numFmtId="0" fontId="3" fillId="0" borderId="0" xfId="0" applyFont="1" applyAlignment="1">
      <alignment horizontal="left" vertical="center"/>
    </xf>
    <xf numFmtId="0" fontId="9" fillId="0" borderId="0" xfId="0" applyFont="1"/>
    <xf numFmtId="0" fontId="2" fillId="0" borderId="0" xfId="0" applyFont="1"/>
    <xf numFmtId="0" fontId="4" fillId="0" borderId="8" xfId="0" applyFont="1" applyBorder="1" applyAlignment="1">
      <alignment horizontal="justify" vertical="center" wrapText="1"/>
    </xf>
    <xf numFmtId="3" fontId="10" fillId="0" borderId="9" xfId="0" applyNumberFormat="1" applyFont="1" applyBorder="1" applyAlignment="1">
      <alignment horizontal="center" vertical="center" wrapText="1"/>
    </xf>
    <xf numFmtId="3" fontId="10" fillId="2" borderId="9" xfId="0" applyNumberFormat="1" applyFont="1" applyFill="1" applyBorder="1" applyAlignment="1">
      <alignment horizontal="center" vertical="center" wrapText="1"/>
    </xf>
    <xf numFmtId="3" fontId="10" fillId="0" borderId="9" xfId="0" applyNumberFormat="1" applyFont="1" applyFill="1" applyBorder="1" applyAlignment="1">
      <alignment horizontal="center" vertical="center" wrapText="1"/>
    </xf>
    <xf numFmtId="4" fontId="10" fillId="0" borderId="9" xfId="0" applyNumberFormat="1" applyFont="1" applyFill="1" applyBorder="1" applyAlignment="1">
      <alignment horizontal="right" vertical="center" wrapText="1"/>
    </xf>
    <xf numFmtId="0" fontId="4" fillId="0" borderId="11" xfId="0" applyFont="1" applyBorder="1"/>
    <xf numFmtId="0" fontId="4" fillId="0" borderId="12" xfId="0" applyFont="1" applyBorder="1"/>
    <xf numFmtId="0" fontId="4" fillId="0" borderId="13" xfId="0" applyFont="1" applyBorder="1"/>
    <xf numFmtId="0" fontId="8" fillId="0" borderId="5" xfId="0" applyFont="1" applyBorder="1" applyAlignment="1"/>
    <xf numFmtId="0" fontId="3" fillId="0" borderId="6" xfId="0" applyFont="1" applyBorder="1" applyAlignment="1">
      <alignment horizontal="center"/>
    </xf>
    <xf numFmtId="0" fontId="3" fillId="0" borderId="7" xfId="0" applyFont="1" applyBorder="1" applyAlignment="1">
      <alignment horizontal="center"/>
    </xf>
    <xf numFmtId="3" fontId="10" fillId="0" borderId="6" xfId="0" applyNumberFormat="1" applyFont="1" applyFill="1" applyBorder="1" applyAlignment="1">
      <alignment vertical="center" wrapText="1"/>
    </xf>
    <xf numFmtId="3" fontId="10" fillId="0" borderId="6" xfId="0" applyNumberFormat="1" applyFont="1" applyFill="1" applyBorder="1" applyAlignment="1">
      <alignment horizontal="center" vertical="center" wrapText="1"/>
    </xf>
    <xf numFmtId="4" fontId="10" fillId="0" borderId="6" xfId="0" applyNumberFormat="1" applyFont="1" applyFill="1" applyBorder="1" applyAlignment="1">
      <alignment horizontal="right" vertical="center" wrapText="1"/>
    </xf>
    <xf numFmtId="3" fontId="10" fillId="0" borderId="6" xfId="0" applyNumberFormat="1" applyFont="1" applyFill="1" applyBorder="1" applyAlignment="1">
      <alignment horizontal="right" vertical="center" wrapText="1"/>
    </xf>
    <xf numFmtId="4" fontId="10" fillId="0" borderId="6"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0" fontId="0" fillId="0" borderId="0" xfId="0" applyBorder="1"/>
    <xf numFmtId="3" fontId="10" fillId="0" borderId="9" xfId="0" applyNumberFormat="1" applyFont="1" applyBorder="1" applyAlignment="1">
      <alignment horizontal="left" vertical="center" wrapText="1"/>
    </xf>
    <xf numFmtId="0" fontId="11" fillId="0" borderId="26" xfId="0" applyFont="1" applyBorder="1" applyAlignment="1">
      <alignment horizontal="justify" vertical="center"/>
    </xf>
    <xf numFmtId="3" fontId="10" fillId="0" borderId="16" xfId="0" applyNumberFormat="1" applyFont="1" applyFill="1" applyBorder="1" applyAlignment="1">
      <alignment vertical="center" wrapText="1"/>
    </xf>
    <xf numFmtId="3" fontId="10" fillId="0" borderId="16" xfId="0" applyNumberFormat="1" applyFont="1" applyFill="1" applyBorder="1" applyAlignment="1">
      <alignment horizontal="center" vertical="center" wrapText="1"/>
    </xf>
    <xf numFmtId="4" fontId="10" fillId="0" borderId="16" xfId="0" applyNumberFormat="1" applyFont="1" applyFill="1" applyBorder="1" applyAlignment="1">
      <alignment horizontal="right" vertical="center" wrapText="1"/>
    </xf>
    <xf numFmtId="3" fontId="10" fillId="0" borderId="16" xfId="0" applyNumberFormat="1" applyFont="1" applyBorder="1" applyAlignment="1">
      <alignment horizontal="center" vertical="center" wrapText="1"/>
    </xf>
    <xf numFmtId="4" fontId="4" fillId="0" borderId="16"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2" borderId="3" xfId="0" applyNumberFormat="1"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2" borderId="0" xfId="0" applyFont="1" applyFill="1"/>
    <xf numFmtId="4" fontId="4" fillId="0" borderId="26" xfId="0" applyNumberFormat="1" applyFont="1" applyFill="1" applyBorder="1" applyAlignment="1">
      <alignment horizontal="center" vertical="center" wrapText="1"/>
    </xf>
    <xf numFmtId="3" fontId="13" fillId="0" borderId="26" xfId="0" applyNumberFormat="1" applyFont="1" applyFill="1" applyBorder="1" applyAlignment="1">
      <alignment horizontal="right" vertical="center" wrapText="1"/>
    </xf>
    <xf numFmtId="3" fontId="0" fillId="0" borderId="26" xfId="0" applyNumberFormat="1" applyFont="1" applyBorder="1" applyAlignment="1">
      <alignment horizontal="right" vertical="center"/>
    </xf>
    <xf numFmtId="3" fontId="10" fillId="0" borderId="26" xfId="0" applyNumberFormat="1" applyFont="1" applyFill="1" applyBorder="1" applyAlignment="1">
      <alignment horizontal="center" vertical="center" wrapText="1"/>
    </xf>
    <xf numFmtId="3" fontId="10" fillId="0" borderId="26" xfId="0" applyNumberFormat="1" applyFont="1" applyFill="1" applyBorder="1" applyAlignment="1">
      <alignment vertical="center" wrapText="1"/>
    </xf>
    <xf numFmtId="4" fontId="10" fillId="0" borderId="26" xfId="0" applyNumberFormat="1" applyFont="1" applyFill="1" applyBorder="1" applyAlignment="1">
      <alignment horizontal="right" vertical="center" wrapText="1"/>
    </xf>
    <xf numFmtId="3" fontId="10" fillId="0" borderId="26" xfId="0" applyNumberFormat="1" applyFont="1" applyFill="1" applyBorder="1" applyAlignment="1">
      <alignment horizontal="right" vertical="center" wrapText="1"/>
    </xf>
    <xf numFmtId="3" fontId="10" fillId="0" borderId="16" xfId="0" applyNumberFormat="1" applyFont="1" applyFill="1" applyBorder="1" applyAlignment="1">
      <alignment horizontal="left" vertical="center" wrapText="1"/>
    </xf>
    <xf numFmtId="0" fontId="0" fillId="0" borderId="26" xfId="0" applyBorder="1"/>
    <xf numFmtId="3" fontId="10" fillId="0" borderId="26" xfId="0" applyNumberFormat="1" applyFont="1" applyBorder="1" applyAlignment="1">
      <alignment horizontal="center" vertical="center" wrapText="1"/>
    </xf>
    <xf numFmtId="3" fontId="10" fillId="0" borderId="44" xfId="0" applyNumberFormat="1" applyFont="1" applyFill="1" applyBorder="1" applyAlignment="1">
      <alignment horizontal="right" vertical="center" wrapText="1"/>
    </xf>
    <xf numFmtId="4" fontId="10" fillId="0" borderId="44" xfId="0" applyNumberFormat="1" applyFont="1" applyFill="1" applyBorder="1" applyAlignment="1">
      <alignment horizontal="right" vertical="center" wrapText="1"/>
    </xf>
    <xf numFmtId="3" fontId="10" fillId="0" borderId="44" xfId="0" applyNumberFormat="1" applyFont="1" applyBorder="1" applyAlignment="1">
      <alignment horizontal="center" vertical="center" wrapText="1"/>
    </xf>
    <xf numFmtId="3" fontId="10" fillId="0" borderId="44" xfId="0" applyNumberFormat="1" applyFont="1" applyFill="1" applyBorder="1" applyAlignment="1">
      <alignment horizontal="center" vertical="center" wrapText="1"/>
    </xf>
    <xf numFmtId="3" fontId="10" fillId="0" borderId="26" xfId="0" applyNumberFormat="1" applyFont="1" applyBorder="1" applyAlignment="1">
      <alignment horizontal="center" vertical="center" wrapText="1"/>
    </xf>
    <xf numFmtId="0" fontId="0" fillId="0" borderId="44" xfId="0" applyBorder="1"/>
    <xf numFmtId="0" fontId="0" fillId="0" borderId="53" xfId="0" applyBorder="1"/>
    <xf numFmtId="0" fontId="0" fillId="0" borderId="58" xfId="0" applyBorder="1"/>
    <xf numFmtId="0" fontId="0" fillId="0" borderId="59" xfId="0" applyBorder="1"/>
    <xf numFmtId="0" fontId="0" fillId="0" borderId="61" xfId="0" applyBorder="1"/>
    <xf numFmtId="0" fontId="0" fillId="0" borderId="64" xfId="0" applyBorder="1"/>
    <xf numFmtId="0" fontId="0" fillId="0" borderId="65" xfId="0" applyBorder="1"/>
    <xf numFmtId="0" fontId="0" fillId="0" borderId="52"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53" xfId="0" applyBorder="1" applyAlignment="1">
      <alignment horizontal="center"/>
    </xf>
    <xf numFmtId="3" fontId="10" fillId="0" borderId="67" xfId="0" applyNumberFormat="1" applyFont="1" applyFill="1" applyBorder="1" applyAlignment="1">
      <alignment horizontal="center" vertical="center" wrapText="1"/>
    </xf>
    <xf numFmtId="4" fontId="10" fillId="0" borderId="67" xfId="0" applyNumberFormat="1" applyFont="1" applyFill="1" applyBorder="1" applyAlignment="1">
      <alignment horizontal="right" vertical="center" wrapText="1"/>
    </xf>
    <xf numFmtId="3" fontId="10" fillId="0" borderId="67" xfId="0" applyNumberFormat="1" applyFont="1" applyFill="1" applyBorder="1" applyAlignment="1">
      <alignment horizontal="right" vertical="center" wrapText="1"/>
    </xf>
    <xf numFmtId="3" fontId="10" fillId="0" borderId="67" xfId="0" applyNumberFormat="1" applyFont="1" applyBorder="1" applyAlignment="1">
      <alignment horizontal="center" vertical="center" wrapText="1"/>
    </xf>
    <xf numFmtId="3" fontId="10" fillId="0" borderId="58" xfId="0" applyNumberFormat="1" applyFont="1" applyFill="1" applyBorder="1" applyAlignment="1">
      <alignment vertical="center" wrapText="1"/>
    </xf>
    <xf numFmtId="3" fontId="10" fillId="0" borderId="58" xfId="0" applyNumberFormat="1" applyFont="1" applyFill="1" applyBorder="1" applyAlignment="1">
      <alignment horizontal="center" vertical="center" wrapText="1"/>
    </xf>
    <xf numFmtId="4" fontId="10" fillId="0" borderId="58" xfId="0" applyNumberFormat="1" applyFont="1" applyFill="1" applyBorder="1" applyAlignment="1">
      <alignment horizontal="right" vertical="center" wrapText="1"/>
    </xf>
    <xf numFmtId="3" fontId="10" fillId="0" borderId="58" xfId="0" applyNumberFormat="1" applyFont="1" applyFill="1" applyBorder="1" applyAlignment="1">
      <alignment horizontal="right" vertical="center" wrapText="1"/>
    </xf>
    <xf numFmtId="3" fontId="10" fillId="0" borderId="58" xfId="0" applyNumberFormat="1" applyFont="1" applyBorder="1" applyAlignment="1">
      <alignment horizontal="center" vertical="center" wrapText="1"/>
    </xf>
    <xf numFmtId="3" fontId="10" fillId="0" borderId="59" xfId="0" applyNumberFormat="1" applyFont="1" applyFill="1" applyBorder="1" applyAlignment="1">
      <alignment horizontal="center" vertical="center" wrapText="1"/>
    </xf>
    <xf numFmtId="3" fontId="10" fillId="0" borderId="61" xfId="0" applyNumberFormat="1" applyFont="1" applyFill="1" applyBorder="1" applyAlignment="1">
      <alignment horizontal="center" vertical="center" wrapText="1"/>
    </xf>
    <xf numFmtId="3" fontId="10" fillId="0" borderId="64" xfId="0" applyNumberFormat="1" applyFont="1" applyFill="1" applyBorder="1" applyAlignment="1">
      <alignment vertical="center" wrapText="1"/>
    </xf>
    <xf numFmtId="3" fontId="10" fillId="0" borderId="64" xfId="0" applyNumberFormat="1" applyFont="1" applyFill="1" applyBorder="1" applyAlignment="1">
      <alignment horizontal="center" vertical="center" wrapText="1"/>
    </xf>
    <xf numFmtId="4" fontId="10" fillId="0" borderId="64" xfId="0" applyNumberFormat="1" applyFont="1" applyFill="1" applyBorder="1" applyAlignment="1">
      <alignment horizontal="right" vertical="center" wrapText="1"/>
    </xf>
    <xf numFmtId="3" fontId="10" fillId="0" borderId="64" xfId="0" applyNumberFormat="1" applyFont="1" applyFill="1" applyBorder="1" applyAlignment="1">
      <alignment horizontal="right" vertical="center" wrapText="1"/>
    </xf>
    <xf numFmtId="3" fontId="10" fillId="0" borderId="64" xfId="0" applyNumberFormat="1" applyFont="1" applyBorder="1" applyAlignment="1">
      <alignment horizontal="center" vertical="center" wrapText="1"/>
    </xf>
    <xf numFmtId="3" fontId="10" fillId="0" borderId="65" xfId="0" applyNumberFormat="1" applyFont="1" applyFill="1" applyBorder="1" applyAlignment="1">
      <alignment horizontal="center" vertical="center" wrapText="1"/>
    </xf>
    <xf numFmtId="4" fontId="10" fillId="0" borderId="53" xfId="0" applyNumberFormat="1" applyFont="1" applyFill="1" applyBorder="1" applyAlignment="1">
      <alignment horizontal="right" vertical="center" wrapText="1"/>
    </xf>
    <xf numFmtId="4" fontId="10" fillId="0" borderId="19" xfId="0" applyNumberFormat="1" applyFont="1" applyFill="1" applyBorder="1" applyAlignment="1">
      <alignment horizontal="right" vertical="center" wrapText="1"/>
    </xf>
    <xf numFmtId="3" fontId="10" fillId="0" borderId="53" xfId="0" applyNumberFormat="1" applyFont="1" applyFill="1" applyBorder="1" applyAlignment="1">
      <alignment horizontal="right" vertical="center" wrapText="1"/>
    </xf>
    <xf numFmtId="3" fontId="10" fillId="0" borderId="53" xfId="0" applyNumberFormat="1" applyFont="1" applyBorder="1" applyAlignment="1">
      <alignment horizontal="center" vertical="center" wrapText="1"/>
    </xf>
    <xf numFmtId="3" fontId="10" fillId="0" borderId="53" xfId="0" applyNumberFormat="1" applyFont="1" applyFill="1" applyBorder="1" applyAlignment="1">
      <alignment horizontal="center" vertical="center" wrapText="1"/>
    </xf>
    <xf numFmtId="3" fontId="10" fillId="0" borderId="75" xfId="0" applyNumberFormat="1" applyFont="1" applyFill="1" applyBorder="1" applyAlignment="1">
      <alignment horizontal="center" vertical="center" wrapText="1"/>
    </xf>
    <xf numFmtId="3" fontId="10" fillId="0" borderId="76" xfId="0" applyNumberFormat="1" applyFont="1" applyFill="1" applyBorder="1" applyAlignment="1">
      <alignment horizontal="center" vertical="center" wrapText="1"/>
    </xf>
    <xf numFmtId="3" fontId="10" fillId="0" borderId="77" xfId="0" applyNumberFormat="1" applyFont="1" applyFill="1" applyBorder="1" applyAlignment="1">
      <alignment vertical="center" wrapText="1"/>
    </xf>
    <xf numFmtId="3" fontId="10" fillId="0" borderId="77" xfId="0" applyNumberFormat="1" applyFont="1" applyFill="1" applyBorder="1" applyAlignment="1">
      <alignment horizontal="center" vertical="center" wrapText="1"/>
    </xf>
    <xf numFmtId="4" fontId="10" fillId="0" borderId="77" xfId="0" applyNumberFormat="1" applyFont="1" applyFill="1" applyBorder="1" applyAlignment="1">
      <alignment horizontal="right" vertical="center" wrapText="1"/>
    </xf>
    <xf numFmtId="3" fontId="10" fillId="0" borderId="74" xfId="0" applyNumberFormat="1" applyFont="1" applyFill="1" applyBorder="1" applyAlignment="1">
      <alignment horizontal="center" vertical="center" wrapText="1"/>
    </xf>
    <xf numFmtId="4" fontId="10" fillId="0" borderId="80" xfId="0" applyNumberFormat="1" applyFont="1" applyFill="1" applyBorder="1" applyAlignment="1">
      <alignment horizontal="right" vertical="center" wrapText="1"/>
    </xf>
    <xf numFmtId="3" fontId="5" fillId="2" borderId="12"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3" fontId="5" fillId="2" borderId="80" xfId="0" applyNumberFormat="1" applyFont="1" applyFill="1" applyBorder="1" applyAlignment="1">
      <alignment horizontal="center" vertical="center" wrapText="1"/>
    </xf>
    <xf numFmtId="0" fontId="5" fillId="2" borderId="79" xfId="0" applyFont="1" applyFill="1" applyBorder="1" applyAlignment="1">
      <alignment horizontal="center" vertical="center" wrapText="1"/>
    </xf>
    <xf numFmtId="3" fontId="5" fillId="2" borderId="77" xfId="0" applyNumberFormat="1" applyFont="1" applyFill="1" applyBorder="1" applyAlignment="1">
      <alignment horizontal="center" vertical="center" wrapText="1"/>
    </xf>
    <xf numFmtId="0" fontId="5" fillId="2" borderId="77" xfId="0" applyFont="1" applyFill="1" applyBorder="1" applyAlignment="1">
      <alignment horizontal="center" vertical="center" wrapText="1"/>
    </xf>
    <xf numFmtId="3" fontId="10" fillId="0" borderId="12" xfId="0" applyNumberFormat="1" applyFont="1" applyFill="1" applyBorder="1" applyAlignment="1">
      <alignment horizontal="center" vertical="center" wrapText="1"/>
    </xf>
    <xf numFmtId="4" fontId="10" fillId="0" borderId="12" xfId="0" applyNumberFormat="1" applyFont="1" applyFill="1" applyBorder="1" applyAlignment="1">
      <alignment horizontal="right" vertical="center" wrapText="1"/>
    </xf>
    <xf numFmtId="3" fontId="10" fillId="0" borderId="12" xfId="0" applyNumberFormat="1" applyFont="1" applyFill="1" applyBorder="1" applyAlignment="1">
      <alignment horizontal="right" vertical="center" wrapText="1"/>
    </xf>
    <xf numFmtId="3" fontId="10" fillId="0" borderId="13" xfId="0" applyNumberFormat="1" applyFont="1" applyFill="1" applyBorder="1" applyAlignment="1">
      <alignment horizontal="center" vertical="center" wrapText="1"/>
    </xf>
    <xf numFmtId="4" fontId="10" fillId="0" borderId="90" xfId="0" applyNumberFormat="1" applyFont="1" applyFill="1" applyBorder="1" applyAlignment="1">
      <alignment horizontal="right" vertical="center" wrapText="1"/>
    </xf>
    <xf numFmtId="0" fontId="0" fillId="0" borderId="50" xfId="0" applyBorder="1"/>
    <xf numFmtId="0" fontId="0" fillId="0" borderId="63" xfId="0" applyBorder="1"/>
    <xf numFmtId="3" fontId="5" fillId="3" borderId="6"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textRotation="90" wrapText="1"/>
    </xf>
    <xf numFmtId="3" fontId="5" fillId="3" borderId="7" xfId="0" applyNumberFormat="1" applyFont="1" applyFill="1" applyBorder="1" applyAlignment="1">
      <alignment horizontal="center" vertical="center" textRotation="90" wrapText="1"/>
    </xf>
    <xf numFmtId="3" fontId="5" fillId="3" borderId="16" xfId="0" applyNumberFormat="1" applyFont="1" applyFill="1" applyBorder="1" applyAlignment="1">
      <alignment horizontal="center" vertical="center" wrapText="1"/>
    </xf>
    <xf numFmtId="3" fontId="5" fillId="3" borderId="16" xfId="0" applyNumberFormat="1" applyFont="1" applyFill="1" applyBorder="1" applyAlignment="1">
      <alignment horizontal="center" vertical="center" textRotation="90" wrapText="1"/>
    </xf>
    <xf numFmtId="3" fontId="5" fillId="3" borderId="28" xfId="0" applyNumberFormat="1" applyFont="1" applyFill="1" applyBorder="1" applyAlignment="1">
      <alignment horizontal="center" vertical="center" textRotation="90" wrapText="1"/>
    </xf>
    <xf numFmtId="3" fontId="10" fillId="2" borderId="80" xfId="0" applyNumberFormat="1" applyFont="1" applyFill="1" applyBorder="1" applyAlignment="1">
      <alignment horizontal="left" vertical="center" wrapText="1"/>
    </xf>
    <xf numFmtId="3" fontId="10" fillId="2" borderId="12" xfId="0" applyNumberFormat="1" applyFont="1" applyFill="1" applyBorder="1" applyAlignment="1">
      <alignment horizontal="left" vertical="center" wrapText="1"/>
    </xf>
    <xf numFmtId="3" fontId="10" fillId="2" borderId="6" xfId="0" applyNumberFormat="1" applyFont="1" applyFill="1" applyBorder="1" applyAlignment="1">
      <alignment horizontal="left" vertical="center" wrapText="1"/>
    </xf>
    <xf numFmtId="3" fontId="10" fillId="2" borderId="77" xfId="0" applyNumberFormat="1" applyFont="1" applyFill="1" applyBorder="1" applyAlignment="1">
      <alignment horizontal="left" vertical="center" wrapText="1"/>
    </xf>
    <xf numFmtId="3" fontId="10" fillId="0" borderId="6" xfId="0" applyNumberFormat="1" applyFont="1" applyFill="1" applyBorder="1" applyAlignment="1">
      <alignment horizontal="left" vertical="top" wrapText="1"/>
    </xf>
    <xf numFmtId="3" fontId="10" fillId="0" borderId="12" xfId="0" applyNumberFormat="1" applyFont="1" applyFill="1" applyBorder="1" applyAlignment="1">
      <alignment horizontal="left" vertical="center" wrapText="1"/>
    </xf>
    <xf numFmtId="3" fontId="10" fillId="0" borderId="6" xfId="0" applyNumberFormat="1" applyFont="1" applyFill="1" applyBorder="1" applyAlignment="1">
      <alignment horizontal="left" vertical="center" wrapText="1"/>
    </xf>
    <xf numFmtId="0" fontId="14" fillId="0" borderId="0" xfId="0" applyFont="1"/>
    <xf numFmtId="0" fontId="14" fillId="0" borderId="52" xfId="0" applyFont="1" applyBorder="1"/>
    <xf numFmtId="0" fontId="14" fillId="0" borderId="26" xfId="0" applyFont="1" applyBorder="1"/>
    <xf numFmtId="0" fontId="14" fillId="0" borderId="58" xfId="0" applyFont="1" applyBorder="1"/>
    <xf numFmtId="0" fontId="14" fillId="0" borderId="48" xfId="0" applyFont="1" applyFill="1" applyBorder="1"/>
    <xf numFmtId="0" fontId="14" fillId="0" borderId="44" xfId="0" applyFont="1" applyBorder="1"/>
    <xf numFmtId="0" fontId="14" fillId="0" borderId="64" xfId="0" applyFont="1" applyBorder="1"/>
    <xf numFmtId="0" fontId="14" fillId="0" borderId="26" xfId="0" applyFont="1" applyFill="1" applyBorder="1"/>
    <xf numFmtId="0" fontId="4" fillId="0" borderId="54" xfId="0" applyFont="1" applyFill="1" applyBorder="1" applyAlignment="1">
      <alignment vertical="top" wrapText="1"/>
    </xf>
    <xf numFmtId="0" fontId="4" fillId="0" borderId="55" xfId="0" applyFont="1" applyFill="1" applyBorder="1" applyAlignment="1">
      <alignment vertical="top" wrapText="1"/>
    </xf>
    <xf numFmtId="0" fontId="0" fillId="0" borderId="37" xfId="0" applyBorder="1" applyAlignment="1">
      <alignment vertical="top" wrapText="1"/>
    </xf>
    <xf numFmtId="0" fontId="0" fillId="0" borderId="35" xfId="0" applyBorder="1" applyAlignment="1">
      <alignment vertical="top" wrapText="1"/>
    </xf>
    <xf numFmtId="0" fontId="14" fillId="0" borderId="26" xfId="0" applyFont="1" applyBorder="1" applyAlignment="1">
      <alignment horizontal="left" vertical="center" wrapText="1"/>
    </xf>
    <xf numFmtId="0" fontId="14" fillId="0" borderId="26" xfId="0" applyFont="1" applyBorder="1" applyAlignment="1">
      <alignment horizontal="center" vertical="center"/>
    </xf>
    <xf numFmtId="4" fontId="14" fillId="0" borderId="26" xfId="0" applyNumberFormat="1" applyFont="1" applyFill="1" applyBorder="1" applyAlignment="1">
      <alignment horizontal="right" vertical="center"/>
    </xf>
    <xf numFmtId="3" fontId="15" fillId="0" borderId="26" xfId="0" applyNumberFormat="1" applyFont="1" applyFill="1" applyBorder="1" applyAlignment="1">
      <alignment horizontal="right"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3" fontId="10" fillId="0" borderId="44" xfId="0" applyNumberFormat="1" applyFont="1" applyBorder="1" applyAlignment="1">
      <alignment horizontal="center" vertical="center" wrapText="1"/>
    </xf>
    <xf numFmtId="0" fontId="0" fillId="0" borderId="48" xfId="0" applyBorder="1"/>
    <xf numFmtId="0" fontId="14" fillId="0" borderId="53" xfId="0" applyFont="1" applyBorder="1"/>
    <xf numFmtId="4" fontId="10" fillId="0" borderId="84" xfId="0" applyNumberFormat="1" applyFont="1" applyFill="1" applyBorder="1" applyAlignment="1">
      <alignment horizontal="right" vertical="center" wrapText="1"/>
    </xf>
    <xf numFmtId="3" fontId="10" fillId="2" borderId="80" xfId="0" applyNumberFormat="1" applyFont="1" applyFill="1" applyBorder="1" applyAlignment="1">
      <alignment horizontal="center" vertical="center" wrapText="1"/>
    </xf>
    <xf numFmtId="3" fontId="10" fillId="2" borderId="12" xfId="0" applyNumberFormat="1"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0" fontId="14" fillId="0" borderId="26" xfId="0" applyFont="1" applyBorder="1" applyAlignment="1">
      <alignment horizontal="left" vertical="top" wrapText="1"/>
    </xf>
    <xf numFmtId="3" fontId="10" fillId="2" borderId="77" xfId="0" applyNumberFormat="1" applyFont="1" applyFill="1" applyBorder="1" applyAlignment="1">
      <alignment horizontal="center" vertical="center" wrapText="1"/>
    </xf>
    <xf numFmtId="3" fontId="10" fillId="2" borderId="26" xfId="0" applyNumberFormat="1" applyFont="1" applyFill="1" applyBorder="1" applyAlignment="1">
      <alignment vertical="center" wrapText="1"/>
    </xf>
    <xf numFmtId="3" fontId="10" fillId="2" borderId="26" xfId="0" applyNumberFormat="1" applyFont="1" applyFill="1" applyBorder="1" applyAlignment="1">
      <alignment horizontal="center" vertical="center" wrapText="1"/>
    </xf>
    <xf numFmtId="4" fontId="10" fillId="2" borderId="26" xfId="0" applyNumberFormat="1" applyFont="1" applyFill="1" applyBorder="1" applyAlignment="1">
      <alignment horizontal="right" vertical="center" wrapText="1"/>
    </xf>
    <xf numFmtId="4" fontId="10" fillId="0" borderId="12" xfId="0" applyNumberFormat="1" applyFont="1" applyFill="1" applyBorder="1" applyAlignment="1">
      <alignment horizontal="center" vertical="center" wrapText="1"/>
    </xf>
    <xf numFmtId="4" fontId="10" fillId="2" borderId="80" xfId="0" applyNumberFormat="1" applyFont="1" applyFill="1" applyBorder="1" applyAlignment="1">
      <alignment horizontal="center" vertical="center" wrapText="1"/>
    </xf>
    <xf numFmtId="4" fontId="10" fillId="2" borderId="12" xfId="0" applyNumberFormat="1" applyFont="1" applyFill="1" applyBorder="1" applyAlignment="1">
      <alignment horizontal="center" vertical="center" wrapText="1"/>
    </xf>
    <xf numFmtId="4" fontId="10" fillId="2" borderId="6" xfId="0" applyNumberFormat="1" applyFont="1" applyFill="1" applyBorder="1" applyAlignment="1">
      <alignment horizontal="center" vertical="center" wrapText="1"/>
    </xf>
    <xf numFmtId="3" fontId="10" fillId="2" borderId="81" xfId="0" applyNumberFormat="1" applyFont="1" applyFill="1" applyBorder="1" applyAlignment="1">
      <alignment horizontal="center" vertical="center" wrapText="1"/>
    </xf>
    <xf numFmtId="3" fontId="10" fillId="2" borderId="86" xfId="0" applyNumberFormat="1" applyFont="1" applyFill="1" applyBorder="1" applyAlignment="1">
      <alignment horizontal="center" vertical="center" wrapText="1"/>
    </xf>
    <xf numFmtId="3" fontId="10" fillId="2" borderId="82" xfId="0" applyNumberFormat="1" applyFont="1" applyFill="1" applyBorder="1" applyAlignment="1">
      <alignment horizontal="center" vertical="center" wrapText="1"/>
    </xf>
    <xf numFmtId="3" fontId="10" fillId="2" borderId="85" xfId="0" applyNumberFormat="1" applyFont="1" applyFill="1" applyBorder="1" applyAlignment="1">
      <alignment horizontal="center" vertical="center" wrapText="1"/>
    </xf>
    <xf numFmtId="4" fontId="10" fillId="2" borderId="80" xfId="0" applyNumberFormat="1" applyFont="1" applyFill="1" applyBorder="1" applyAlignment="1">
      <alignment horizontal="right" vertical="center" wrapText="1"/>
    </xf>
    <xf numFmtId="4" fontId="10" fillId="2" borderId="12" xfId="0" applyNumberFormat="1" applyFont="1" applyFill="1" applyBorder="1" applyAlignment="1">
      <alignment horizontal="right" vertical="center" wrapText="1"/>
    </xf>
    <xf numFmtId="4" fontId="10" fillId="2" borderId="6" xfId="0" applyNumberFormat="1" applyFont="1" applyFill="1" applyBorder="1" applyAlignment="1">
      <alignment horizontal="right" vertical="center" wrapText="1"/>
    </xf>
    <xf numFmtId="4" fontId="10" fillId="2" borderId="77" xfId="0" applyNumberFormat="1" applyFont="1" applyFill="1" applyBorder="1" applyAlignment="1">
      <alignment horizontal="center" vertical="center" wrapText="1"/>
    </xf>
    <xf numFmtId="3" fontId="10" fillId="2" borderId="44" xfId="0" applyNumberFormat="1" applyFont="1" applyFill="1" applyBorder="1" applyAlignment="1">
      <alignment vertical="center" wrapText="1"/>
    </xf>
    <xf numFmtId="3" fontId="10" fillId="2" borderId="44" xfId="0" applyNumberFormat="1" applyFont="1" applyFill="1" applyBorder="1" applyAlignment="1">
      <alignment horizontal="center" vertical="center" wrapText="1"/>
    </xf>
    <xf numFmtId="4" fontId="10" fillId="2" borderId="16" xfId="0" applyNumberFormat="1" applyFont="1" applyFill="1" applyBorder="1" applyAlignment="1">
      <alignment horizontal="right" vertical="center" wrapText="1"/>
    </xf>
    <xf numFmtId="0" fontId="0" fillId="0" borderId="52" xfId="0" applyBorder="1" applyAlignment="1">
      <alignment horizontal="center" vertical="center"/>
    </xf>
    <xf numFmtId="0" fontId="0" fillId="0" borderId="58"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69" xfId="0" applyBorder="1" applyAlignment="1">
      <alignment horizontal="center" vertical="center"/>
    </xf>
    <xf numFmtId="0" fontId="0" fillId="0" borderId="64" xfId="0" applyBorder="1" applyAlignment="1">
      <alignment horizontal="center" vertical="center"/>
    </xf>
    <xf numFmtId="4" fontId="0" fillId="0" borderId="52" xfId="0" applyNumberFormat="1" applyBorder="1" applyAlignment="1">
      <alignment horizontal="right" vertical="center"/>
    </xf>
    <xf numFmtId="4" fontId="0" fillId="0" borderId="26" xfId="0" applyNumberFormat="1" applyBorder="1" applyAlignment="1">
      <alignment horizontal="right" vertical="center"/>
    </xf>
    <xf numFmtId="4" fontId="0" fillId="0" borderId="58" xfId="0" applyNumberFormat="1" applyBorder="1" applyAlignment="1">
      <alignment horizontal="right" vertical="center"/>
    </xf>
    <xf numFmtId="4" fontId="0" fillId="0" borderId="44" xfId="0" applyNumberFormat="1" applyBorder="1" applyAlignment="1">
      <alignment horizontal="right" vertical="center"/>
    </xf>
    <xf numFmtId="4" fontId="0" fillId="0" borderId="53" xfId="0" applyNumberFormat="1" applyBorder="1" applyAlignment="1">
      <alignment horizontal="right" vertical="center"/>
    </xf>
    <xf numFmtId="4" fontId="0" fillId="0" borderId="64" xfId="0" applyNumberFormat="1" applyBorder="1" applyAlignment="1">
      <alignment horizontal="right" vertical="center"/>
    </xf>
    <xf numFmtId="0" fontId="0" fillId="0" borderId="58" xfId="0" applyBorder="1" applyAlignment="1">
      <alignment horizontal="right" vertical="center"/>
    </xf>
    <xf numFmtId="4" fontId="0" fillId="0" borderId="69" xfId="0" applyNumberFormat="1" applyBorder="1" applyAlignment="1">
      <alignment horizontal="right" vertical="center"/>
    </xf>
    <xf numFmtId="0" fontId="2" fillId="0" borderId="26" xfId="0" applyFont="1" applyBorder="1"/>
    <xf numFmtId="4" fontId="5" fillId="0" borderId="9" xfId="0" applyNumberFormat="1" applyFont="1" applyFill="1" applyBorder="1" applyAlignment="1">
      <alignment horizontal="right"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4" fontId="0" fillId="0" borderId="52" xfId="0" applyNumberFormat="1" applyBorder="1" applyAlignment="1">
      <alignment horizontal="center" vertical="center"/>
    </xf>
    <xf numFmtId="0" fontId="0" fillId="0" borderId="52" xfId="0" applyBorder="1" applyAlignment="1">
      <alignment horizontal="center" vertical="center"/>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4" fontId="0" fillId="0" borderId="67" xfId="0" applyNumberFormat="1" applyBorder="1" applyAlignment="1">
      <alignment horizontal="center" vertical="center"/>
    </xf>
    <xf numFmtId="0" fontId="0" fillId="0" borderId="69" xfId="0"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60" xfId="0" applyFont="1" applyBorder="1" applyAlignment="1">
      <alignment horizontal="left" vertical="center" wrapText="1"/>
    </xf>
    <xf numFmtId="0" fontId="4" fillId="0" borderId="49"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4" fontId="4" fillId="0" borderId="67" xfId="0" applyNumberFormat="1" applyFont="1" applyFill="1" applyBorder="1" applyAlignment="1">
      <alignment horizontal="center" vertical="center" wrapText="1"/>
    </xf>
    <xf numFmtId="4" fontId="4" fillId="0" borderId="52" xfId="0" applyNumberFormat="1" applyFont="1" applyFill="1" applyBorder="1" applyAlignment="1">
      <alignment horizontal="center" vertical="center" wrapText="1"/>
    </xf>
    <xf numFmtId="4" fontId="4" fillId="0" borderId="69" xfId="0" applyNumberFormat="1" applyFont="1" applyFill="1" applyBorder="1" applyAlignment="1">
      <alignment horizontal="center" vertical="center" wrapText="1"/>
    </xf>
    <xf numFmtId="3" fontId="10" fillId="0" borderId="26" xfId="0" applyNumberFormat="1" applyFont="1" applyBorder="1" applyAlignment="1">
      <alignment horizontal="center" vertical="center" wrapText="1"/>
    </xf>
    <xf numFmtId="3" fontId="5" fillId="4" borderId="6"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3" fontId="10" fillId="0" borderId="16"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3"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3" fontId="10" fillId="0" borderId="30" xfId="0" applyNumberFormat="1" applyFont="1" applyBorder="1" applyAlignment="1">
      <alignment horizontal="left" vertical="center" wrapText="1"/>
    </xf>
    <xf numFmtId="3" fontId="10" fillId="0" borderId="31"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5" xfId="0" applyFont="1" applyFill="1" applyBorder="1" applyAlignment="1">
      <alignment horizontal="left" vertical="center" wrapText="1"/>
    </xf>
    <xf numFmtId="4" fontId="4" fillId="0" borderId="16"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16" xfId="0" applyFont="1" applyFill="1" applyBorder="1" applyAlignment="1">
      <alignment horizontal="center" vertical="center" wrapText="1"/>
    </xf>
    <xf numFmtId="3" fontId="5" fillId="4" borderId="16"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0" fillId="2" borderId="56" xfId="0" applyFont="1" applyFill="1" applyBorder="1" applyAlignment="1">
      <alignment horizontal="justify" vertical="center" wrapText="1"/>
    </xf>
    <xf numFmtId="0" fontId="10" fillId="2" borderId="78" xfId="0" applyFont="1" applyFill="1" applyBorder="1" applyAlignment="1">
      <alignment horizontal="justify" vertical="center" wrapText="1"/>
    </xf>
    <xf numFmtId="0" fontId="10" fillId="2" borderId="60" xfId="0" applyFont="1" applyFill="1" applyBorder="1" applyAlignment="1">
      <alignment horizontal="justify" vertical="center" wrapText="1"/>
    </xf>
    <xf numFmtId="0" fontId="10" fillId="2" borderId="18" xfId="0" applyFont="1" applyFill="1" applyBorder="1" applyAlignment="1">
      <alignment horizontal="justify" vertical="center" wrapText="1"/>
    </xf>
    <xf numFmtId="0" fontId="10" fillId="2" borderId="62" xfId="0" applyFont="1" applyFill="1" applyBorder="1" applyAlignment="1">
      <alignment horizontal="justify" vertical="center" wrapText="1"/>
    </xf>
    <xf numFmtId="0" fontId="10" fillId="2" borderId="83"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3" fontId="10" fillId="0" borderId="9" xfId="0" applyNumberFormat="1" applyFont="1" applyBorder="1" applyAlignment="1">
      <alignment horizontal="justify" vertical="center" wrapText="1"/>
    </xf>
    <xf numFmtId="3" fontId="10" fillId="0" borderId="73" xfId="0" applyNumberFormat="1" applyFont="1" applyBorder="1" applyAlignment="1">
      <alignment horizontal="center" vertical="center" wrapText="1"/>
    </xf>
    <xf numFmtId="3" fontId="10" fillId="0" borderId="0" xfId="0" applyNumberFormat="1" applyFont="1" applyBorder="1" applyAlignment="1">
      <alignment horizontal="center" vertical="center" wrapText="1"/>
    </xf>
    <xf numFmtId="3" fontId="10" fillId="0" borderId="66" xfId="0" applyNumberFormat="1" applyFont="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2" xfId="0" applyNumberFormat="1" applyFont="1" applyFill="1" applyBorder="1" applyAlignment="1">
      <alignment horizontal="center" vertical="center" wrapText="1"/>
    </xf>
    <xf numFmtId="3" fontId="10" fillId="0" borderId="44" xfId="0" applyNumberFormat="1" applyFont="1" applyBorder="1" applyAlignment="1">
      <alignment horizontal="center" vertical="center" wrapText="1"/>
    </xf>
    <xf numFmtId="3" fontId="10" fillId="0" borderId="53" xfId="0" applyNumberFormat="1" applyFont="1" applyBorder="1" applyAlignment="1">
      <alignment horizontal="center" vertical="center" wrapText="1"/>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0" fontId="4" fillId="0" borderId="26"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41" xfId="0" applyFont="1" applyFill="1" applyBorder="1" applyAlignment="1">
      <alignment horizontal="left" vertical="top"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2" xfId="0" applyFont="1" applyFill="1" applyBorder="1" applyAlignment="1">
      <alignment horizontal="left" vertical="center" wrapText="1"/>
    </xf>
    <xf numFmtId="3" fontId="5" fillId="3" borderId="7" xfId="0" applyNumberFormat="1" applyFont="1" applyFill="1" applyBorder="1" applyAlignment="1">
      <alignment horizontal="center" vertical="center" wrapText="1"/>
    </xf>
    <xf numFmtId="0" fontId="4" fillId="0" borderId="14"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38" xfId="0" applyFont="1" applyFill="1" applyBorder="1" applyAlignment="1">
      <alignment horizontal="justify" vertical="center" wrapText="1"/>
    </xf>
    <xf numFmtId="0" fontId="4" fillId="0" borderId="39" xfId="0" applyFont="1" applyFill="1" applyBorder="1" applyAlignment="1">
      <alignment horizontal="justify" vertical="center" wrapText="1"/>
    </xf>
    <xf numFmtId="4" fontId="4" fillId="0" borderId="6" xfId="0" applyNumberFormat="1" applyFont="1" applyFill="1" applyBorder="1" applyAlignment="1">
      <alignment horizontal="right" vertical="center" wrapText="1"/>
    </xf>
    <xf numFmtId="0" fontId="4" fillId="0" borderId="14" xfId="0" applyFont="1" applyFill="1" applyBorder="1" applyAlignment="1">
      <alignment horizontal="justify" vertical="top" wrapText="1"/>
    </xf>
    <xf numFmtId="0" fontId="4" fillId="0" borderId="15" xfId="0" applyFont="1" applyFill="1" applyBorder="1" applyAlignment="1">
      <alignment horizontal="justify" vertical="top" wrapText="1"/>
    </xf>
    <xf numFmtId="4" fontId="10" fillId="0" borderId="16" xfId="0" applyNumberFormat="1" applyFont="1" applyFill="1" applyBorder="1" applyAlignment="1">
      <alignment horizontal="center" vertical="center" wrapText="1"/>
    </xf>
    <xf numFmtId="4" fontId="10" fillId="0" borderId="12"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1" xfId="0" applyFont="1" applyBorder="1" applyAlignment="1">
      <alignment horizontal="left" vertical="center"/>
    </xf>
    <xf numFmtId="0" fontId="4" fillId="2" borderId="56"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4" fontId="0" fillId="0" borderId="88" xfId="0" applyNumberFormat="1" applyBorder="1" applyAlignment="1">
      <alignment horizontal="center" vertical="center"/>
    </xf>
    <xf numFmtId="0" fontId="0" fillId="0" borderId="89" xfId="0" applyBorder="1" applyAlignment="1">
      <alignment horizontal="center" vertical="center"/>
    </xf>
    <xf numFmtId="0" fontId="0" fillId="0" borderId="46" xfId="0"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91" xfId="0" applyBorder="1" applyAlignment="1">
      <alignment horizontal="left" vertical="center"/>
    </xf>
    <xf numFmtId="0" fontId="0" fillId="0" borderId="50" xfId="0" applyBorder="1" applyAlignment="1">
      <alignment horizontal="left" vertical="center"/>
    </xf>
    <xf numFmtId="4" fontId="0" fillId="0" borderId="73" xfId="0" applyNumberFormat="1"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4" fillId="2" borderId="17" xfId="0" applyFont="1" applyFill="1" applyBorder="1" applyAlignment="1">
      <alignment horizontal="justify" vertical="center" wrapText="1"/>
    </xf>
    <xf numFmtId="0" fontId="4" fillId="2" borderId="18" xfId="0" applyFont="1" applyFill="1" applyBorder="1" applyAlignment="1">
      <alignment horizontal="justify" vertical="center" wrapText="1"/>
    </xf>
    <xf numFmtId="4" fontId="4" fillId="0" borderId="44" xfId="0" applyNumberFormat="1" applyFont="1" applyFill="1" applyBorder="1" applyAlignment="1">
      <alignment horizontal="center" vertical="center" wrapText="1"/>
    </xf>
    <xf numFmtId="4" fontId="4" fillId="0" borderId="45"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4" fillId="0" borderId="43" xfId="0" applyFont="1" applyFill="1" applyBorder="1" applyAlignment="1">
      <alignment horizontal="justify" vertical="center" wrapText="1"/>
    </xf>
    <xf numFmtId="0" fontId="4" fillId="0" borderId="47"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87" xfId="0" applyFont="1" applyFill="1" applyBorder="1" applyAlignment="1">
      <alignment horizontal="justify" vertical="center" wrapText="1"/>
    </xf>
    <xf numFmtId="0" fontId="0" fillId="0" borderId="48" xfId="0" applyBorder="1" applyAlignment="1">
      <alignment horizontal="center" vertical="center"/>
    </xf>
    <xf numFmtId="0" fontId="4" fillId="2" borderId="57"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4" fillId="2" borderId="63" xfId="0" applyFont="1" applyFill="1" applyBorder="1" applyAlignment="1">
      <alignment horizontal="left" vertical="center" wrapText="1"/>
    </xf>
    <xf numFmtId="4" fontId="4" fillId="0" borderId="53" xfId="0" applyNumberFormat="1" applyFont="1" applyFill="1" applyBorder="1" applyAlignment="1">
      <alignment horizontal="center" vertical="center" wrapText="1"/>
    </xf>
    <xf numFmtId="0" fontId="3" fillId="0" borderId="22" xfId="0" applyFont="1" applyFill="1" applyBorder="1" applyAlignment="1">
      <alignment horizontal="left" vertical="center" wrapText="1"/>
    </xf>
    <xf numFmtId="0" fontId="5" fillId="4" borderId="3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0" borderId="18" xfId="0" applyFont="1" applyBorder="1" applyAlignment="1">
      <alignment horizontal="center" vertical="center" wrapText="1"/>
    </xf>
    <xf numFmtId="4" fontId="10" fillId="2" borderId="79" xfId="0" applyNumberFormat="1" applyFont="1" applyFill="1" applyBorder="1" applyAlignment="1">
      <alignment horizontal="center" vertical="center" wrapText="1"/>
    </xf>
    <xf numFmtId="4" fontId="10" fillId="2" borderId="19" xfId="0" applyNumberFormat="1" applyFont="1" applyFill="1" applyBorder="1" applyAlignment="1">
      <alignment horizontal="center" vertical="center" wrapText="1"/>
    </xf>
    <xf numFmtId="4" fontId="10" fillId="2" borderId="84" xfId="0" applyNumberFormat="1" applyFont="1" applyFill="1" applyBorder="1" applyAlignment="1">
      <alignment horizontal="center" vertical="center" wrapText="1"/>
    </xf>
  </cellXfs>
  <cellStyles count="3">
    <cellStyle name="Normal" xfId="0" builtinId="0"/>
    <cellStyle name="Normal 10" xfId="2"/>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866775</xdr:colOff>
      <xdr:row>2</xdr:row>
      <xdr:rowOff>19050</xdr:rowOff>
    </xdr:from>
    <xdr:to>
      <xdr:col>8</xdr:col>
      <xdr:colOff>552450</xdr:colOff>
      <xdr:row>6</xdr:row>
      <xdr:rowOff>57150</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29775" y="666750"/>
          <a:ext cx="2543175"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97"/>
  <sheetViews>
    <sheetView tabSelected="1" view="pageBreakPreview" topLeftCell="A146" zoomScale="50" zoomScaleNormal="100" zoomScaleSheetLayoutView="50" workbookViewId="0">
      <selection activeCell="K4" sqref="K4"/>
    </sheetView>
  </sheetViews>
  <sheetFormatPr baseColWidth="10" defaultRowHeight="15" x14ac:dyDescent="0.25"/>
  <cols>
    <col min="1" max="1" width="49.28515625" customWidth="1"/>
    <col min="2" max="2" width="4.7109375" customWidth="1"/>
    <col min="3" max="3" width="19" customWidth="1"/>
    <col min="4" max="4" width="38.85546875" customWidth="1"/>
    <col min="5" max="5" width="19" customWidth="1"/>
    <col min="6" max="6" width="14" customWidth="1"/>
    <col min="7" max="7" width="16.85546875" customWidth="1"/>
    <col min="8" max="10" width="11.85546875" customWidth="1"/>
    <col min="11" max="11" width="14.7109375" customWidth="1"/>
    <col min="12" max="12" width="16.85546875" customWidth="1"/>
    <col min="13" max="13" width="5.28515625" customWidth="1"/>
    <col min="14" max="14" width="5.7109375" customWidth="1"/>
    <col min="15" max="18" width="3.28515625" customWidth="1"/>
    <col min="19" max="19" width="1.7109375" customWidth="1"/>
    <col min="257" max="257" width="41.5703125" customWidth="1"/>
    <col min="258" max="258" width="18.7109375" customWidth="1"/>
    <col min="259" max="259" width="16.5703125" customWidth="1"/>
    <col min="260" max="260" width="23.42578125" customWidth="1"/>
    <col min="261" max="261" width="19" customWidth="1"/>
    <col min="262" max="262" width="14" customWidth="1"/>
    <col min="263" max="267" width="11.85546875" customWidth="1"/>
    <col min="268" max="268" width="15.7109375" customWidth="1"/>
    <col min="269" max="269" width="5.28515625" customWidth="1"/>
    <col min="270" max="270" width="5.7109375" customWidth="1"/>
    <col min="271" max="274" width="3.28515625" customWidth="1"/>
    <col min="275" max="275" width="1.7109375" customWidth="1"/>
    <col min="513" max="513" width="41.5703125" customWidth="1"/>
    <col min="514" max="514" width="18.7109375" customWidth="1"/>
    <col min="515" max="515" width="16.5703125" customWidth="1"/>
    <col min="516" max="516" width="23.42578125" customWidth="1"/>
    <col min="517" max="517" width="19" customWidth="1"/>
    <col min="518" max="518" width="14" customWidth="1"/>
    <col min="519" max="523" width="11.85546875" customWidth="1"/>
    <col min="524" max="524" width="15.7109375" customWidth="1"/>
    <col min="525" max="525" width="5.28515625" customWidth="1"/>
    <col min="526" max="526" width="5.7109375" customWidth="1"/>
    <col min="527" max="530" width="3.28515625" customWidth="1"/>
    <col min="531" max="531" width="1.7109375" customWidth="1"/>
    <col min="769" max="769" width="41.5703125" customWidth="1"/>
    <col min="770" max="770" width="18.7109375" customWidth="1"/>
    <col min="771" max="771" width="16.5703125" customWidth="1"/>
    <col min="772" max="772" width="23.42578125" customWidth="1"/>
    <col min="773" max="773" width="19" customWidth="1"/>
    <col min="774" max="774" width="14" customWidth="1"/>
    <col min="775" max="779" width="11.85546875" customWidth="1"/>
    <col min="780" max="780" width="15.7109375" customWidth="1"/>
    <col min="781" max="781" width="5.28515625" customWidth="1"/>
    <col min="782" max="782" width="5.7109375" customWidth="1"/>
    <col min="783" max="786" width="3.28515625" customWidth="1"/>
    <col min="787" max="787" width="1.7109375" customWidth="1"/>
    <col min="1025" max="1025" width="41.5703125" customWidth="1"/>
    <col min="1026" max="1026" width="18.7109375" customWidth="1"/>
    <col min="1027" max="1027" width="16.5703125" customWidth="1"/>
    <col min="1028" max="1028" width="23.42578125" customWidth="1"/>
    <col min="1029" max="1029" width="19" customWidth="1"/>
    <col min="1030" max="1030" width="14" customWidth="1"/>
    <col min="1031" max="1035" width="11.85546875" customWidth="1"/>
    <col min="1036" max="1036" width="15.7109375" customWidth="1"/>
    <col min="1037" max="1037" width="5.28515625" customWidth="1"/>
    <col min="1038" max="1038" width="5.7109375" customWidth="1"/>
    <col min="1039" max="1042" width="3.28515625" customWidth="1"/>
    <col min="1043" max="1043" width="1.7109375" customWidth="1"/>
    <col min="1281" max="1281" width="41.5703125" customWidth="1"/>
    <col min="1282" max="1282" width="18.7109375" customWidth="1"/>
    <col min="1283" max="1283" width="16.5703125" customWidth="1"/>
    <col min="1284" max="1284" width="23.42578125" customWidth="1"/>
    <col min="1285" max="1285" width="19" customWidth="1"/>
    <col min="1286" max="1286" width="14" customWidth="1"/>
    <col min="1287" max="1291" width="11.85546875" customWidth="1"/>
    <col min="1292" max="1292" width="15.7109375" customWidth="1"/>
    <col min="1293" max="1293" width="5.28515625" customWidth="1"/>
    <col min="1294" max="1294" width="5.7109375" customWidth="1"/>
    <col min="1295" max="1298" width="3.28515625" customWidth="1"/>
    <col min="1299" max="1299" width="1.7109375" customWidth="1"/>
    <col min="1537" max="1537" width="41.5703125" customWidth="1"/>
    <col min="1538" max="1538" width="18.7109375" customWidth="1"/>
    <col min="1539" max="1539" width="16.5703125" customWidth="1"/>
    <col min="1540" max="1540" width="23.42578125" customWidth="1"/>
    <col min="1541" max="1541" width="19" customWidth="1"/>
    <col min="1542" max="1542" width="14" customWidth="1"/>
    <col min="1543" max="1547" width="11.85546875" customWidth="1"/>
    <col min="1548" max="1548" width="15.7109375" customWidth="1"/>
    <col min="1549" max="1549" width="5.28515625" customWidth="1"/>
    <col min="1550" max="1550" width="5.7109375" customWidth="1"/>
    <col min="1551" max="1554" width="3.28515625" customWidth="1"/>
    <col min="1555" max="1555" width="1.7109375" customWidth="1"/>
    <col min="1793" max="1793" width="41.5703125" customWidth="1"/>
    <col min="1794" max="1794" width="18.7109375" customWidth="1"/>
    <col min="1795" max="1795" width="16.5703125" customWidth="1"/>
    <col min="1796" max="1796" width="23.42578125" customWidth="1"/>
    <col min="1797" max="1797" width="19" customWidth="1"/>
    <col min="1798" max="1798" width="14" customWidth="1"/>
    <col min="1799" max="1803" width="11.85546875" customWidth="1"/>
    <col min="1804" max="1804" width="15.7109375" customWidth="1"/>
    <col min="1805" max="1805" width="5.28515625" customWidth="1"/>
    <col min="1806" max="1806" width="5.7109375" customWidth="1"/>
    <col min="1807" max="1810" width="3.28515625" customWidth="1"/>
    <col min="1811" max="1811" width="1.7109375" customWidth="1"/>
    <col min="2049" max="2049" width="41.5703125" customWidth="1"/>
    <col min="2050" max="2050" width="18.7109375" customWidth="1"/>
    <col min="2051" max="2051" width="16.5703125" customWidth="1"/>
    <col min="2052" max="2052" width="23.42578125" customWidth="1"/>
    <col min="2053" max="2053" width="19" customWidth="1"/>
    <col min="2054" max="2054" width="14" customWidth="1"/>
    <col min="2055" max="2059" width="11.85546875" customWidth="1"/>
    <col min="2060" max="2060" width="15.7109375" customWidth="1"/>
    <col min="2061" max="2061" width="5.28515625" customWidth="1"/>
    <col min="2062" max="2062" width="5.7109375" customWidth="1"/>
    <col min="2063" max="2066" width="3.28515625" customWidth="1"/>
    <col min="2067" max="2067" width="1.7109375" customWidth="1"/>
    <col min="2305" max="2305" width="41.5703125" customWidth="1"/>
    <col min="2306" max="2306" width="18.7109375" customWidth="1"/>
    <col min="2307" max="2307" width="16.5703125" customWidth="1"/>
    <col min="2308" max="2308" width="23.42578125" customWidth="1"/>
    <col min="2309" max="2309" width="19" customWidth="1"/>
    <col min="2310" max="2310" width="14" customWidth="1"/>
    <col min="2311" max="2315" width="11.85546875" customWidth="1"/>
    <col min="2316" max="2316" width="15.7109375" customWidth="1"/>
    <col min="2317" max="2317" width="5.28515625" customWidth="1"/>
    <col min="2318" max="2318" width="5.7109375" customWidth="1"/>
    <col min="2319" max="2322" width="3.28515625" customWidth="1"/>
    <col min="2323" max="2323" width="1.7109375" customWidth="1"/>
    <col min="2561" max="2561" width="41.5703125" customWidth="1"/>
    <col min="2562" max="2562" width="18.7109375" customWidth="1"/>
    <col min="2563" max="2563" width="16.5703125" customWidth="1"/>
    <col min="2564" max="2564" width="23.42578125" customWidth="1"/>
    <col min="2565" max="2565" width="19" customWidth="1"/>
    <col min="2566" max="2566" width="14" customWidth="1"/>
    <col min="2567" max="2571" width="11.85546875" customWidth="1"/>
    <col min="2572" max="2572" width="15.7109375" customWidth="1"/>
    <col min="2573" max="2573" width="5.28515625" customWidth="1"/>
    <col min="2574" max="2574" width="5.7109375" customWidth="1"/>
    <col min="2575" max="2578" width="3.28515625" customWidth="1"/>
    <col min="2579" max="2579" width="1.7109375" customWidth="1"/>
    <col min="2817" max="2817" width="41.5703125" customWidth="1"/>
    <col min="2818" max="2818" width="18.7109375" customWidth="1"/>
    <col min="2819" max="2819" width="16.5703125" customWidth="1"/>
    <col min="2820" max="2820" width="23.42578125" customWidth="1"/>
    <col min="2821" max="2821" width="19" customWidth="1"/>
    <col min="2822" max="2822" width="14" customWidth="1"/>
    <col min="2823" max="2827" width="11.85546875" customWidth="1"/>
    <col min="2828" max="2828" width="15.7109375" customWidth="1"/>
    <col min="2829" max="2829" width="5.28515625" customWidth="1"/>
    <col min="2830" max="2830" width="5.7109375" customWidth="1"/>
    <col min="2831" max="2834" width="3.28515625" customWidth="1"/>
    <col min="2835" max="2835" width="1.7109375" customWidth="1"/>
    <col min="3073" max="3073" width="41.5703125" customWidth="1"/>
    <col min="3074" max="3074" width="18.7109375" customWidth="1"/>
    <col min="3075" max="3075" width="16.5703125" customWidth="1"/>
    <col min="3076" max="3076" width="23.42578125" customWidth="1"/>
    <col min="3077" max="3077" width="19" customWidth="1"/>
    <col min="3078" max="3078" width="14" customWidth="1"/>
    <col min="3079" max="3083" width="11.85546875" customWidth="1"/>
    <col min="3084" max="3084" width="15.7109375" customWidth="1"/>
    <col min="3085" max="3085" width="5.28515625" customWidth="1"/>
    <col min="3086" max="3086" width="5.7109375" customWidth="1"/>
    <col min="3087" max="3090" width="3.28515625" customWidth="1"/>
    <col min="3091" max="3091" width="1.7109375" customWidth="1"/>
    <col min="3329" max="3329" width="41.5703125" customWidth="1"/>
    <col min="3330" max="3330" width="18.7109375" customWidth="1"/>
    <col min="3331" max="3331" width="16.5703125" customWidth="1"/>
    <col min="3332" max="3332" width="23.42578125" customWidth="1"/>
    <col min="3333" max="3333" width="19" customWidth="1"/>
    <col min="3334" max="3334" width="14" customWidth="1"/>
    <col min="3335" max="3339" width="11.85546875" customWidth="1"/>
    <col min="3340" max="3340" width="15.7109375" customWidth="1"/>
    <col min="3341" max="3341" width="5.28515625" customWidth="1"/>
    <col min="3342" max="3342" width="5.7109375" customWidth="1"/>
    <col min="3343" max="3346" width="3.28515625" customWidth="1"/>
    <col min="3347" max="3347" width="1.7109375" customWidth="1"/>
    <col min="3585" max="3585" width="41.5703125" customWidth="1"/>
    <col min="3586" max="3586" width="18.7109375" customWidth="1"/>
    <col min="3587" max="3587" width="16.5703125" customWidth="1"/>
    <col min="3588" max="3588" width="23.42578125" customWidth="1"/>
    <col min="3589" max="3589" width="19" customWidth="1"/>
    <col min="3590" max="3590" width="14" customWidth="1"/>
    <col min="3591" max="3595" width="11.85546875" customWidth="1"/>
    <col min="3596" max="3596" width="15.7109375" customWidth="1"/>
    <col min="3597" max="3597" width="5.28515625" customWidth="1"/>
    <col min="3598" max="3598" width="5.7109375" customWidth="1"/>
    <col min="3599" max="3602" width="3.28515625" customWidth="1"/>
    <col min="3603" max="3603" width="1.7109375" customWidth="1"/>
    <col min="3841" max="3841" width="41.5703125" customWidth="1"/>
    <col min="3842" max="3842" width="18.7109375" customWidth="1"/>
    <col min="3843" max="3843" width="16.5703125" customWidth="1"/>
    <col min="3844" max="3844" width="23.42578125" customWidth="1"/>
    <col min="3845" max="3845" width="19" customWidth="1"/>
    <col min="3846" max="3846" width="14" customWidth="1"/>
    <col min="3847" max="3851" width="11.85546875" customWidth="1"/>
    <col min="3852" max="3852" width="15.7109375" customWidth="1"/>
    <col min="3853" max="3853" width="5.28515625" customWidth="1"/>
    <col min="3854" max="3854" width="5.7109375" customWidth="1"/>
    <col min="3855" max="3858" width="3.28515625" customWidth="1"/>
    <col min="3859" max="3859" width="1.7109375" customWidth="1"/>
    <col min="4097" max="4097" width="41.5703125" customWidth="1"/>
    <col min="4098" max="4098" width="18.7109375" customWidth="1"/>
    <col min="4099" max="4099" width="16.5703125" customWidth="1"/>
    <col min="4100" max="4100" width="23.42578125" customWidth="1"/>
    <col min="4101" max="4101" width="19" customWidth="1"/>
    <col min="4102" max="4102" width="14" customWidth="1"/>
    <col min="4103" max="4107" width="11.85546875" customWidth="1"/>
    <col min="4108" max="4108" width="15.7109375" customWidth="1"/>
    <col min="4109" max="4109" width="5.28515625" customWidth="1"/>
    <col min="4110" max="4110" width="5.7109375" customWidth="1"/>
    <col min="4111" max="4114" width="3.28515625" customWidth="1"/>
    <col min="4115" max="4115" width="1.7109375" customWidth="1"/>
    <col min="4353" max="4353" width="41.5703125" customWidth="1"/>
    <col min="4354" max="4354" width="18.7109375" customWidth="1"/>
    <col min="4355" max="4355" width="16.5703125" customWidth="1"/>
    <col min="4356" max="4356" width="23.42578125" customWidth="1"/>
    <col min="4357" max="4357" width="19" customWidth="1"/>
    <col min="4358" max="4358" width="14" customWidth="1"/>
    <col min="4359" max="4363" width="11.85546875" customWidth="1"/>
    <col min="4364" max="4364" width="15.7109375" customWidth="1"/>
    <col min="4365" max="4365" width="5.28515625" customWidth="1"/>
    <col min="4366" max="4366" width="5.7109375" customWidth="1"/>
    <col min="4367" max="4370" width="3.28515625" customWidth="1"/>
    <col min="4371" max="4371" width="1.7109375" customWidth="1"/>
    <col min="4609" max="4609" width="41.5703125" customWidth="1"/>
    <col min="4610" max="4610" width="18.7109375" customWidth="1"/>
    <col min="4611" max="4611" width="16.5703125" customWidth="1"/>
    <col min="4612" max="4612" width="23.42578125" customWidth="1"/>
    <col min="4613" max="4613" width="19" customWidth="1"/>
    <col min="4614" max="4614" width="14" customWidth="1"/>
    <col min="4615" max="4619" width="11.85546875" customWidth="1"/>
    <col min="4620" max="4620" width="15.7109375" customWidth="1"/>
    <col min="4621" max="4621" width="5.28515625" customWidth="1"/>
    <col min="4622" max="4622" width="5.7109375" customWidth="1"/>
    <col min="4623" max="4626" width="3.28515625" customWidth="1"/>
    <col min="4627" max="4627" width="1.7109375" customWidth="1"/>
    <col min="4865" max="4865" width="41.5703125" customWidth="1"/>
    <col min="4866" max="4866" width="18.7109375" customWidth="1"/>
    <col min="4867" max="4867" width="16.5703125" customWidth="1"/>
    <col min="4868" max="4868" width="23.42578125" customWidth="1"/>
    <col min="4869" max="4869" width="19" customWidth="1"/>
    <col min="4870" max="4870" width="14" customWidth="1"/>
    <col min="4871" max="4875" width="11.85546875" customWidth="1"/>
    <col min="4876" max="4876" width="15.7109375" customWidth="1"/>
    <col min="4877" max="4877" width="5.28515625" customWidth="1"/>
    <col min="4878" max="4878" width="5.7109375" customWidth="1"/>
    <col min="4879" max="4882" width="3.28515625" customWidth="1"/>
    <col min="4883" max="4883" width="1.7109375" customWidth="1"/>
    <col min="5121" max="5121" width="41.5703125" customWidth="1"/>
    <col min="5122" max="5122" width="18.7109375" customWidth="1"/>
    <col min="5123" max="5123" width="16.5703125" customWidth="1"/>
    <col min="5124" max="5124" width="23.42578125" customWidth="1"/>
    <col min="5125" max="5125" width="19" customWidth="1"/>
    <col min="5126" max="5126" width="14" customWidth="1"/>
    <col min="5127" max="5131" width="11.85546875" customWidth="1"/>
    <col min="5132" max="5132" width="15.7109375" customWidth="1"/>
    <col min="5133" max="5133" width="5.28515625" customWidth="1"/>
    <col min="5134" max="5134" width="5.7109375" customWidth="1"/>
    <col min="5135" max="5138" width="3.28515625" customWidth="1"/>
    <col min="5139" max="5139" width="1.7109375" customWidth="1"/>
    <col min="5377" max="5377" width="41.5703125" customWidth="1"/>
    <col min="5378" max="5378" width="18.7109375" customWidth="1"/>
    <col min="5379" max="5379" width="16.5703125" customWidth="1"/>
    <col min="5380" max="5380" width="23.42578125" customWidth="1"/>
    <col min="5381" max="5381" width="19" customWidth="1"/>
    <col min="5382" max="5382" width="14" customWidth="1"/>
    <col min="5383" max="5387" width="11.85546875" customWidth="1"/>
    <col min="5388" max="5388" width="15.7109375" customWidth="1"/>
    <col min="5389" max="5389" width="5.28515625" customWidth="1"/>
    <col min="5390" max="5390" width="5.7109375" customWidth="1"/>
    <col min="5391" max="5394" width="3.28515625" customWidth="1"/>
    <col min="5395" max="5395" width="1.7109375" customWidth="1"/>
    <col min="5633" max="5633" width="41.5703125" customWidth="1"/>
    <col min="5634" max="5634" width="18.7109375" customWidth="1"/>
    <col min="5635" max="5635" width="16.5703125" customWidth="1"/>
    <col min="5636" max="5636" width="23.42578125" customWidth="1"/>
    <col min="5637" max="5637" width="19" customWidth="1"/>
    <col min="5638" max="5638" width="14" customWidth="1"/>
    <col min="5639" max="5643" width="11.85546875" customWidth="1"/>
    <col min="5644" max="5644" width="15.7109375" customWidth="1"/>
    <col min="5645" max="5645" width="5.28515625" customWidth="1"/>
    <col min="5646" max="5646" width="5.7109375" customWidth="1"/>
    <col min="5647" max="5650" width="3.28515625" customWidth="1"/>
    <col min="5651" max="5651" width="1.7109375" customWidth="1"/>
    <col min="5889" max="5889" width="41.5703125" customWidth="1"/>
    <col min="5890" max="5890" width="18.7109375" customWidth="1"/>
    <col min="5891" max="5891" width="16.5703125" customWidth="1"/>
    <col min="5892" max="5892" width="23.42578125" customWidth="1"/>
    <col min="5893" max="5893" width="19" customWidth="1"/>
    <col min="5894" max="5894" width="14" customWidth="1"/>
    <col min="5895" max="5899" width="11.85546875" customWidth="1"/>
    <col min="5900" max="5900" width="15.7109375" customWidth="1"/>
    <col min="5901" max="5901" width="5.28515625" customWidth="1"/>
    <col min="5902" max="5902" width="5.7109375" customWidth="1"/>
    <col min="5903" max="5906" width="3.28515625" customWidth="1"/>
    <col min="5907" max="5907" width="1.7109375" customWidth="1"/>
    <col min="6145" max="6145" width="41.5703125" customWidth="1"/>
    <col min="6146" max="6146" width="18.7109375" customWidth="1"/>
    <col min="6147" max="6147" width="16.5703125" customWidth="1"/>
    <col min="6148" max="6148" width="23.42578125" customWidth="1"/>
    <col min="6149" max="6149" width="19" customWidth="1"/>
    <col min="6150" max="6150" width="14" customWidth="1"/>
    <col min="6151" max="6155" width="11.85546875" customWidth="1"/>
    <col min="6156" max="6156" width="15.7109375" customWidth="1"/>
    <col min="6157" max="6157" width="5.28515625" customWidth="1"/>
    <col min="6158" max="6158" width="5.7109375" customWidth="1"/>
    <col min="6159" max="6162" width="3.28515625" customWidth="1"/>
    <col min="6163" max="6163" width="1.7109375" customWidth="1"/>
    <col min="6401" max="6401" width="41.5703125" customWidth="1"/>
    <col min="6402" max="6402" width="18.7109375" customWidth="1"/>
    <col min="6403" max="6403" width="16.5703125" customWidth="1"/>
    <col min="6404" max="6404" width="23.42578125" customWidth="1"/>
    <col min="6405" max="6405" width="19" customWidth="1"/>
    <col min="6406" max="6406" width="14" customWidth="1"/>
    <col min="6407" max="6411" width="11.85546875" customWidth="1"/>
    <col min="6412" max="6412" width="15.7109375" customWidth="1"/>
    <col min="6413" max="6413" width="5.28515625" customWidth="1"/>
    <col min="6414" max="6414" width="5.7109375" customWidth="1"/>
    <col min="6415" max="6418" width="3.28515625" customWidth="1"/>
    <col min="6419" max="6419" width="1.7109375" customWidth="1"/>
    <col min="6657" max="6657" width="41.5703125" customWidth="1"/>
    <col min="6658" max="6658" width="18.7109375" customWidth="1"/>
    <col min="6659" max="6659" width="16.5703125" customWidth="1"/>
    <col min="6660" max="6660" width="23.42578125" customWidth="1"/>
    <col min="6661" max="6661" width="19" customWidth="1"/>
    <col min="6662" max="6662" width="14" customWidth="1"/>
    <col min="6663" max="6667" width="11.85546875" customWidth="1"/>
    <col min="6668" max="6668" width="15.7109375" customWidth="1"/>
    <col min="6669" max="6669" width="5.28515625" customWidth="1"/>
    <col min="6670" max="6670" width="5.7109375" customWidth="1"/>
    <col min="6671" max="6674" width="3.28515625" customWidth="1"/>
    <col min="6675" max="6675" width="1.7109375" customWidth="1"/>
    <col min="6913" max="6913" width="41.5703125" customWidth="1"/>
    <col min="6914" max="6914" width="18.7109375" customWidth="1"/>
    <col min="6915" max="6915" width="16.5703125" customWidth="1"/>
    <col min="6916" max="6916" width="23.42578125" customWidth="1"/>
    <col min="6917" max="6917" width="19" customWidth="1"/>
    <col min="6918" max="6918" width="14" customWidth="1"/>
    <col min="6919" max="6923" width="11.85546875" customWidth="1"/>
    <col min="6924" max="6924" width="15.7109375" customWidth="1"/>
    <col min="6925" max="6925" width="5.28515625" customWidth="1"/>
    <col min="6926" max="6926" width="5.7109375" customWidth="1"/>
    <col min="6927" max="6930" width="3.28515625" customWidth="1"/>
    <col min="6931" max="6931" width="1.7109375" customWidth="1"/>
    <col min="7169" max="7169" width="41.5703125" customWidth="1"/>
    <col min="7170" max="7170" width="18.7109375" customWidth="1"/>
    <col min="7171" max="7171" width="16.5703125" customWidth="1"/>
    <col min="7172" max="7172" width="23.42578125" customWidth="1"/>
    <col min="7173" max="7173" width="19" customWidth="1"/>
    <col min="7174" max="7174" width="14" customWidth="1"/>
    <col min="7175" max="7179" width="11.85546875" customWidth="1"/>
    <col min="7180" max="7180" width="15.7109375" customWidth="1"/>
    <col min="7181" max="7181" width="5.28515625" customWidth="1"/>
    <col min="7182" max="7182" width="5.7109375" customWidth="1"/>
    <col min="7183" max="7186" width="3.28515625" customWidth="1"/>
    <col min="7187" max="7187" width="1.7109375" customWidth="1"/>
    <col min="7425" max="7425" width="41.5703125" customWidth="1"/>
    <col min="7426" max="7426" width="18.7109375" customWidth="1"/>
    <col min="7427" max="7427" width="16.5703125" customWidth="1"/>
    <col min="7428" max="7428" width="23.42578125" customWidth="1"/>
    <col min="7429" max="7429" width="19" customWidth="1"/>
    <col min="7430" max="7430" width="14" customWidth="1"/>
    <col min="7431" max="7435" width="11.85546875" customWidth="1"/>
    <col min="7436" max="7436" width="15.7109375" customWidth="1"/>
    <col min="7437" max="7437" width="5.28515625" customWidth="1"/>
    <col min="7438" max="7438" width="5.7109375" customWidth="1"/>
    <col min="7439" max="7442" width="3.28515625" customWidth="1"/>
    <col min="7443" max="7443" width="1.7109375" customWidth="1"/>
    <col min="7681" max="7681" width="41.5703125" customWidth="1"/>
    <col min="7682" max="7682" width="18.7109375" customWidth="1"/>
    <col min="7683" max="7683" width="16.5703125" customWidth="1"/>
    <col min="7684" max="7684" width="23.42578125" customWidth="1"/>
    <col min="7685" max="7685" width="19" customWidth="1"/>
    <col min="7686" max="7686" width="14" customWidth="1"/>
    <col min="7687" max="7691" width="11.85546875" customWidth="1"/>
    <col min="7692" max="7692" width="15.7109375" customWidth="1"/>
    <col min="7693" max="7693" width="5.28515625" customWidth="1"/>
    <col min="7694" max="7694" width="5.7109375" customWidth="1"/>
    <col min="7695" max="7698" width="3.28515625" customWidth="1"/>
    <col min="7699" max="7699" width="1.7109375" customWidth="1"/>
    <col min="7937" max="7937" width="41.5703125" customWidth="1"/>
    <col min="7938" max="7938" width="18.7109375" customWidth="1"/>
    <col min="7939" max="7939" width="16.5703125" customWidth="1"/>
    <col min="7940" max="7940" width="23.42578125" customWidth="1"/>
    <col min="7941" max="7941" width="19" customWidth="1"/>
    <col min="7942" max="7942" width="14" customWidth="1"/>
    <col min="7943" max="7947" width="11.85546875" customWidth="1"/>
    <col min="7948" max="7948" width="15.7109375" customWidth="1"/>
    <col min="7949" max="7949" width="5.28515625" customWidth="1"/>
    <col min="7950" max="7950" width="5.7109375" customWidth="1"/>
    <col min="7951" max="7954" width="3.28515625" customWidth="1"/>
    <col min="7955" max="7955" width="1.7109375" customWidth="1"/>
    <col min="8193" max="8193" width="41.5703125" customWidth="1"/>
    <col min="8194" max="8194" width="18.7109375" customWidth="1"/>
    <col min="8195" max="8195" width="16.5703125" customWidth="1"/>
    <col min="8196" max="8196" width="23.42578125" customWidth="1"/>
    <col min="8197" max="8197" width="19" customWidth="1"/>
    <col min="8198" max="8198" width="14" customWidth="1"/>
    <col min="8199" max="8203" width="11.85546875" customWidth="1"/>
    <col min="8204" max="8204" width="15.7109375" customWidth="1"/>
    <col min="8205" max="8205" width="5.28515625" customWidth="1"/>
    <col min="8206" max="8206" width="5.7109375" customWidth="1"/>
    <col min="8207" max="8210" width="3.28515625" customWidth="1"/>
    <col min="8211" max="8211" width="1.7109375" customWidth="1"/>
    <col min="8449" max="8449" width="41.5703125" customWidth="1"/>
    <col min="8450" max="8450" width="18.7109375" customWidth="1"/>
    <col min="8451" max="8451" width="16.5703125" customWidth="1"/>
    <col min="8452" max="8452" width="23.42578125" customWidth="1"/>
    <col min="8453" max="8453" width="19" customWidth="1"/>
    <col min="8454" max="8454" width="14" customWidth="1"/>
    <col min="8455" max="8459" width="11.85546875" customWidth="1"/>
    <col min="8460" max="8460" width="15.7109375" customWidth="1"/>
    <col min="8461" max="8461" width="5.28515625" customWidth="1"/>
    <col min="8462" max="8462" width="5.7109375" customWidth="1"/>
    <col min="8463" max="8466" width="3.28515625" customWidth="1"/>
    <col min="8467" max="8467" width="1.7109375" customWidth="1"/>
    <col min="8705" max="8705" width="41.5703125" customWidth="1"/>
    <col min="8706" max="8706" width="18.7109375" customWidth="1"/>
    <col min="8707" max="8707" width="16.5703125" customWidth="1"/>
    <col min="8708" max="8708" width="23.42578125" customWidth="1"/>
    <col min="8709" max="8709" width="19" customWidth="1"/>
    <col min="8710" max="8710" width="14" customWidth="1"/>
    <col min="8711" max="8715" width="11.85546875" customWidth="1"/>
    <col min="8716" max="8716" width="15.7109375" customWidth="1"/>
    <col min="8717" max="8717" width="5.28515625" customWidth="1"/>
    <col min="8718" max="8718" width="5.7109375" customWidth="1"/>
    <col min="8719" max="8722" width="3.28515625" customWidth="1"/>
    <col min="8723" max="8723" width="1.7109375" customWidth="1"/>
    <col min="8961" max="8961" width="41.5703125" customWidth="1"/>
    <col min="8962" max="8962" width="18.7109375" customWidth="1"/>
    <col min="8963" max="8963" width="16.5703125" customWidth="1"/>
    <col min="8964" max="8964" width="23.42578125" customWidth="1"/>
    <col min="8965" max="8965" width="19" customWidth="1"/>
    <col min="8966" max="8966" width="14" customWidth="1"/>
    <col min="8967" max="8971" width="11.85546875" customWidth="1"/>
    <col min="8972" max="8972" width="15.7109375" customWidth="1"/>
    <col min="8973" max="8973" width="5.28515625" customWidth="1"/>
    <col min="8974" max="8974" width="5.7109375" customWidth="1"/>
    <col min="8975" max="8978" width="3.28515625" customWidth="1"/>
    <col min="8979" max="8979" width="1.7109375" customWidth="1"/>
    <col min="9217" max="9217" width="41.5703125" customWidth="1"/>
    <col min="9218" max="9218" width="18.7109375" customWidth="1"/>
    <col min="9219" max="9219" width="16.5703125" customWidth="1"/>
    <col min="9220" max="9220" width="23.42578125" customWidth="1"/>
    <col min="9221" max="9221" width="19" customWidth="1"/>
    <col min="9222" max="9222" width="14" customWidth="1"/>
    <col min="9223" max="9227" width="11.85546875" customWidth="1"/>
    <col min="9228" max="9228" width="15.7109375" customWidth="1"/>
    <col min="9229" max="9229" width="5.28515625" customWidth="1"/>
    <col min="9230" max="9230" width="5.7109375" customWidth="1"/>
    <col min="9231" max="9234" width="3.28515625" customWidth="1"/>
    <col min="9235" max="9235" width="1.7109375" customWidth="1"/>
    <col min="9473" max="9473" width="41.5703125" customWidth="1"/>
    <col min="9474" max="9474" width="18.7109375" customWidth="1"/>
    <col min="9475" max="9475" width="16.5703125" customWidth="1"/>
    <col min="9476" max="9476" width="23.42578125" customWidth="1"/>
    <col min="9477" max="9477" width="19" customWidth="1"/>
    <col min="9478" max="9478" width="14" customWidth="1"/>
    <col min="9479" max="9483" width="11.85546875" customWidth="1"/>
    <col min="9484" max="9484" width="15.7109375" customWidth="1"/>
    <col min="9485" max="9485" width="5.28515625" customWidth="1"/>
    <col min="9486" max="9486" width="5.7109375" customWidth="1"/>
    <col min="9487" max="9490" width="3.28515625" customWidth="1"/>
    <col min="9491" max="9491" width="1.7109375" customWidth="1"/>
    <col min="9729" max="9729" width="41.5703125" customWidth="1"/>
    <col min="9730" max="9730" width="18.7109375" customWidth="1"/>
    <col min="9731" max="9731" width="16.5703125" customWidth="1"/>
    <col min="9732" max="9732" width="23.42578125" customWidth="1"/>
    <col min="9733" max="9733" width="19" customWidth="1"/>
    <col min="9734" max="9734" width="14" customWidth="1"/>
    <col min="9735" max="9739" width="11.85546875" customWidth="1"/>
    <col min="9740" max="9740" width="15.7109375" customWidth="1"/>
    <col min="9741" max="9741" width="5.28515625" customWidth="1"/>
    <col min="9742" max="9742" width="5.7109375" customWidth="1"/>
    <col min="9743" max="9746" width="3.28515625" customWidth="1"/>
    <col min="9747" max="9747" width="1.7109375" customWidth="1"/>
    <col min="9985" max="9985" width="41.5703125" customWidth="1"/>
    <col min="9986" max="9986" width="18.7109375" customWidth="1"/>
    <col min="9987" max="9987" width="16.5703125" customWidth="1"/>
    <col min="9988" max="9988" width="23.42578125" customWidth="1"/>
    <col min="9989" max="9989" width="19" customWidth="1"/>
    <col min="9990" max="9990" width="14" customWidth="1"/>
    <col min="9991" max="9995" width="11.85546875" customWidth="1"/>
    <col min="9996" max="9996" width="15.7109375" customWidth="1"/>
    <col min="9997" max="9997" width="5.28515625" customWidth="1"/>
    <col min="9998" max="9998" width="5.7109375" customWidth="1"/>
    <col min="9999" max="10002" width="3.28515625" customWidth="1"/>
    <col min="10003" max="10003" width="1.7109375" customWidth="1"/>
    <col min="10241" max="10241" width="41.5703125" customWidth="1"/>
    <col min="10242" max="10242" width="18.7109375" customWidth="1"/>
    <col min="10243" max="10243" width="16.5703125" customWidth="1"/>
    <col min="10244" max="10244" width="23.42578125" customWidth="1"/>
    <col min="10245" max="10245" width="19" customWidth="1"/>
    <col min="10246" max="10246" width="14" customWidth="1"/>
    <col min="10247" max="10251" width="11.85546875" customWidth="1"/>
    <col min="10252" max="10252" width="15.7109375" customWidth="1"/>
    <col min="10253" max="10253" width="5.28515625" customWidth="1"/>
    <col min="10254" max="10254" width="5.7109375" customWidth="1"/>
    <col min="10255" max="10258" width="3.28515625" customWidth="1"/>
    <col min="10259" max="10259" width="1.7109375" customWidth="1"/>
    <col min="10497" max="10497" width="41.5703125" customWidth="1"/>
    <col min="10498" max="10498" width="18.7109375" customWidth="1"/>
    <col min="10499" max="10499" width="16.5703125" customWidth="1"/>
    <col min="10500" max="10500" width="23.42578125" customWidth="1"/>
    <col min="10501" max="10501" width="19" customWidth="1"/>
    <col min="10502" max="10502" width="14" customWidth="1"/>
    <col min="10503" max="10507" width="11.85546875" customWidth="1"/>
    <col min="10508" max="10508" width="15.7109375" customWidth="1"/>
    <col min="10509" max="10509" width="5.28515625" customWidth="1"/>
    <col min="10510" max="10510" width="5.7109375" customWidth="1"/>
    <col min="10511" max="10514" width="3.28515625" customWidth="1"/>
    <col min="10515" max="10515" width="1.7109375" customWidth="1"/>
    <col min="10753" max="10753" width="41.5703125" customWidth="1"/>
    <col min="10754" max="10754" width="18.7109375" customWidth="1"/>
    <col min="10755" max="10755" width="16.5703125" customWidth="1"/>
    <col min="10756" max="10756" width="23.42578125" customWidth="1"/>
    <col min="10757" max="10757" width="19" customWidth="1"/>
    <col min="10758" max="10758" width="14" customWidth="1"/>
    <col min="10759" max="10763" width="11.85546875" customWidth="1"/>
    <col min="10764" max="10764" width="15.7109375" customWidth="1"/>
    <col min="10765" max="10765" width="5.28515625" customWidth="1"/>
    <col min="10766" max="10766" width="5.7109375" customWidth="1"/>
    <col min="10767" max="10770" width="3.28515625" customWidth="1"/>
    <col min="10771" max="10771" width="1.7109375" customWidth="1"/>
    <col min="11009" max="11009" width="41.5703125" customWidth="1"/>
    <col min="11010" max="11010" width="18.7109375" customWidth="1"/>
    <col min="11011" max="11011" width="16.5703125" customWidth="1"/>
    <col min="11012" max="11012" width="23.42578125" customWidth="1"/>
    <col min="11013" max="11013" width="19" customWidth="1"/>
    <col min="11014" max="11014" width="14" customWidth="1"/>
    <col min="11015" max="11019" width="11.85546875" customWidth="1"/>
    <col min="11020" max="11020" width="15.7109375" customWidth="1"/>
    <col min="11021" max="11021" width="5.28515625" customWidth="1"/>
    <col min="11022" max="11022" width="5.7109375" customWidth="1"/>
    <col min="11023" max="11026" width="3.28515625" customWidth="1"/>
    <col min="11027" max="11027" width="1.7109375" customWidth="1"/>
    <col min="11265" max="11265" width="41.5703125" customWidth="1"/>
    <col min="11266" max="11266" width="18.7109375" customWidth="1"/>
    <col min="11267" max="11267" width="16.5703125" customWidth="1"/>
    <col min="11268" max="11268" width="23.42578125" customWidth="1"/>
    <col min="11269" max="11269" width="19" customWidth="1"/>
    <col min="11270" max="11270" width="14" customWidth="1"/>
    <col min="11271" max="11275" width="11.85546875" customWidth="1"/>
    <col min="11276" max="11276" width="15.7109375" customWidth="1"/>
    <col min="11277" max="11277" width="5.28515625" customWidth="1"/>
    <col min="11278" max="11278" width="5.7109375" customWidth="1"/>
    <col min="11279" max="11282" width="3.28515625" customWidth="1"/>
    <col min="11283" max="11283" width="1.7109375" customWidth="1"/>
    <col min="11521" max="11521" width="41.5703125" customWidth="1"/>
    <col min="11522" max="11522" width="18.7109375" customWidth="1"/>
    <col min="11523" max="11523" width="16.5703125" customWidth="1"/>
    <col min="11524" max="11524" width="23.42578125" customWidth="1"/>
    <col min="11525" max="11525" width="19" customWidth="1"/>
    <col min="11526" max="11526" width="14" customWidth="1"/>
    <col min="11527" max="11531" width="11.85546875" customWidth="1"/>
    <col min="11532" max="11532" width="15.7109375" customWidth="1"/>
    <col min="11533" max="11533" width="5.28515625" customWidth="1"/>
    <col min="11534" max="11534" width="5.7109375" customWidth="1"/>
    <col min="11535" max="11538" width="3.28515625" customWidth="1"/>
    <col min="11539" max="11539" width="1.7109375" customWidth="1"/>
    <col min="11777" max="11777" width="41.5703125" customWidth="1"/>
    <col min="11778" max="11778" width="18.7109375" customWidth="1"/>
    <col min="11779" max="11779" width="16.5703125" customWidth="1"/>
    <col min="11780" max="11780" width="23.42578125" customWidth="1"/>
    <col min="11781" max="11781" width="19" customWidth="1"/>
    <col min="11782" max="11782" width="14" customWidth="1"/>
    <col min="11783" max="11787" width="11.85546875" customWidth="1"/>
    <col min="11788" max="11788" width="15.7109375" customWidth="1"/>
    <col min="11789" max="11789" width="5.28515625" customWidth="1"/>
    <col min="11790" max="11790" width="5.7109375" customWidth="1"/>
    <col min="11791" max="11794" width="3.28515625" customWidth="1"/>
    <col min="11795" max="11795" width="1.7109375" customWidth="1"/>
    <col min="12033" max="12033" width="41.5703125" customWidth="1"/>
    <col min="12034" max="12034" width="18.7109375" customWidth="1"/>
    <col min="12035" max="12035" width="16.5703125" customWidth="1"/>
    <col min="12036" max="12036" width="23.42578125" customWidth="1"/>
    <col min="12037" max="12037" width="19" customWidth="1"/>
    <col min="12038" max="12038" width="14" customWidth="1"/>
    <col min="12039" max="12043" width="11.85546875" customWidth="1"/>
    <col min="12044" max="12044" width="15.7109375" customWidth="1"/>
    <col min="12045" max="12045" width="5.28515625" customWidth="1"/>
    <col min="12046" max="12046" width="5.7109375" customWidth="1"/>
    <col min="12047" max="12050" width="3.28515625" customWidth="1"/>
    <col min="12051" max="12051" width="1.7109375" customWidth="1"/>
    <col min="12289" max="12289" width="41.5703125" customWidth="1"/>
    <col min="12290" max="12290" width="18.7109375" customWidth="1"/>
    <col min="12291" max="12291" width="16.5703125" customWidth="1"/>
    <col min="12292" max="12292" width="23.42578125" customWidth="1"/>
    <col min="12293" max="12293" width="19" customWidth="1"/>
    <col min="12294" max="12294" width="14" customWidth="1"/>
    <col min="12295" max="12299" width="11.85546875" customWidth="1"/>
    <col min="12300" max="12300" width="15.7109375" customWidth="1"/>
    <col min="12301" max="12301" width="5.28515625" customWidth="1"/>
    <col min="12302" max="12302" width="5.7109375" customWidth="1"/>
    <col min="12303" max="12306" width="3.28515625" customWidth="1"/>
    <col min="12307" max="12307" width="1.7109375" customWidth="1"/>
    <col min="12545" max="12545" width="41.5703125" customWidth="1"/>
    <col min="12546" max="12546" width="18.7109375" customWidth="1"/>
    <col min="12547" max="12547" width="16.5703125" customWidth="1"/>
    <col min="12548" max="12548" width="23.42578125" customWidth="1"/>
    <col min="12549" max="12549" width="19" customWidth="1"/>
    <col min="12550" max="12550" width="14" customWidth="1"/>
    <col min="12551" max="12555" width="11.85546875" customWidth="1"/>
    <col min="12556" max="12556" width="15.7109375" customWidth="1"/>
    <col min="12557" max="12557" width="5.28515625" customWidth="1"/>
    <col min="12558" max="12558" width="5.7109375" customWidth="1"/>
    <col min="12559" max="12562" width="3.28515625" customWidth="1"/>
    <col min="12563" max="12563" width="1.7109375" customWidth="1"/>
    <col min="12801" max="12801" width="41.5703125" customWidth="1"/>
    <col min="12802" max="12802" width="18.7109375" customWidth="1"/>
    <col min="12803" max="12803" width="16.5703125" customWidth="1"/>
    <col min="12804" max="12804" width="23.42578125" customWidth="1"/>
    <col min="12805" max="12805" width="19" customWidth="1"/>
    <col min="12806" max="12806" width="14" customWidth="1"/>
    <col min="12807" max="12811" width="11.85546875" customWidth="1"/>
    <col min="12812" max="12812" width="15.7109375" customWidth="1"/>
    <col min="12813" max="12813" width="5.28515625" customWidth="1"/>
    <col min="12814" max="12814" width="5.7109375" customWidth="1"/>
    <col min="12815" max="12818" width="3.28515625" customWidth="1"/>
    <col min="12819" max="12819" width="1.7109375" customWidth="1"/>
    <col min="13057" max="13057" width="41.5703125" customWidth="1"/>
    <col min="13058" max="13058" width="18.7109375" customWidth="1"/>
    <col min="13059" max="13059" width="16.5703125" customWidth="1"/>
    <col min="13060" max="13060" width="23.42578125" customWidth="1"/>
    <col min="13061" max="13061" width="19" customWidth="1"/>
    <col min="13062" max="13062" width="14" customWidth="1"/>
    <col min="13063" max="13067" width="11.85546875" customWidth="1"/>
    <col min="13068" max="13068" width="15.7109375" customWidth="1"/>
    <col min="13069" max="13069" width="5.28515625" customWidth="1"/>
    <col min="13070" max="13070" width="5.7109375" customWidth="1"/>
    <col min="13071" max="13074" width="3.28515625" customWidth="1"/>
    <col min="13075" max="13075" width="1.7109375" customWidth="1"/>
    <col min="13313" max="13313" width="41.5703125" customWidth="1"/>
    <col min="13314" max="13314" width="18.7109375" customWidth="1"/>
    <col min="13315" max="13315" width="16.5703125" customWidth="1"/>
    <col min="13316" max="13316" width="23.42578125" customWidth="1"/>
    <col min="13317" max="13317" width="19" customWidth="1"/>
    <col min="13318" max="13318" width="14" customWidth="1"/>
    <col min="13319" max="13323" width="11.85546875" customWidth="1"/>
    <col min="13324" max="13324" width="15.7109375" customWidth="1"/>
    <col min="13325" max="13325" width="5.28515625" customWidth="1"/>
    <col min="13326" max="13326" width="5.7109375" customWidth="1"/>
    <col min="13327" max="13330" width="3.28515625" customWidth="1"/>
    <col min="13331" max="13331" width="1.7109375" customWidth="1"/>
    <col min="13569" max="13569" width="41.5703125" customWidth="1"/>
    <col min="13570" max="13570" width="18.7109375" customWidth="1"/>
    <col min="13571" max="13571" width="16.5703125" customWidth="1"/>
    <col min="13572" max="13572" width="23.42578125" customWidth="1"/>
    <col min="13573" max="13573" width="19" customWidth="1"/>
    <col min="13574" max="13574" width="14" customWidth="1"/>
    <col min="13575" max="13579" width="11.85546875" customWidth="1"/>
    <col min="13580" max="13580" width="15.7109375" customWidth="1"/>
    <col min="13581" max="13581" width="5.28515625" customWidth="1"/>
    <col min="13582" max="13582" width="5.7109375" customWidth="1"/>
    <col min="13583" max="13586" width="3.28515625" customWidth="1"/>
    <col min="13587" max="13587" width="1.7109375" customWidth="1"/>
    <col min="13825" max="13825" width="41.5703125" customWidth="1"/>
    <col min="13826" max="13826" width="18.7109375" customWidth="1"/>
    <col min="13827" max="13827" width="16.5703125" customWidth="1"/>
    <col min="13828" max="13828" width="23.42578125" customWidth="1"/>
    <col min="13829" max="13829" width="19" customWidth="1"/>
    <col min="13830" max="13830" width="14" customWidth="1"/>
    <col min="13831" max="13835" width="11.85546875" customWidth="1"/>
    <col min="13836" max="13836" width="15.7109375" customWidth="1"/>
    <col min="13837" max="13837" width="5.28515625" customWidth="1"/>
    <col min="13838" max="13838" width="5.7109375" customWidth="1"/>
    <col min="13839" max="13842" width="3.28515625" customWidth="1"/>
    <col min="13843" max="13843" width="1.7109375" customWidth="1"/>
    <col min="14081" max="14081" width="41.5703125" customWidth="1"/>
    <col min="14082" max="14082" width="18.7109375" customWidth="1"/>
    <col min="14083" max="14083" width="16.5703125" customWidth="1"/>
    <col min="14084" max="14084" width="23.42578125" customWidth="1"/>
    <col min="14085" max="14085" width="19" customWidth="1"/>
    <col min="14086" max="14086" width="14" customWidth="1"/>
    <col min="14087" max="14091" width="11.85546875" customWidth="1"/>
    <col min="14092" max="14092" width="15.7109375" customWidth="1"/>
    <col min="14093" max="14093" width="5.28515625" customWidth="1"/>
    <col min="14094" max="14094" width="5.7109375" customWidth="1"/>
    <col min="14095" max="14098" width="3.28515625" customWidth="1"/>
    <col min="14099" max="14099" width="1.7109375" customWidth="1"/>
    <col min="14337" max="14337" width="41.5703125" customWidth="1"/>
    <col min="14338" max="14338" width="18.7109375" customWidth="1"/>
    <col min="14339" max="14339" width="16.5703125" customWidth="1"/>
    <col min="14340" max="14340" width="23.42578125" customWidth="1"/>
    <col min="14341" max="14341" width="19" customWidth="1"/>
    <col min="14342" max="14342" width="14" customWidth="1"/>
    <col min="14343" max="14347" width="11.85546875" customWidth="1"/>
    <col min="14348" max="14348" width="15.7109375" customWidth="1"/>
    <col min="14349" max="14349" width="5.28515625" customWidth="1"/>
    <col min="14350" max="14350" width="5.7109375" customWidth="1"/>
    <col min="14351" max="14354" width="3.28515625" customWidth="1"/>
    <col min="14355" max="14355" width="1.7109375" customWidth="1"/>
    <col min="14593" max="14593" width="41.5703125" customWidth="1"/>
    <col min="14594" max="14594" width="18.7109375" customWidth="1"/>
    <col min="14595" max="14595" width="16.5703125" customWidth="1"/>
    <col min="14596" max="14596" width="23.42578125" customWidth="1"/>
    <col min="14597" max="14597" width="19" customWidth="1"/>
    <col min="14598" max="14598" width="14" customWidth="1"/>
    <col min="14599" max="14603" width="11.85546875" customWidth="1"/>
    <col min="14604" max="14604" width="15.7109375" customWidth="1"/>
    <col min="14605" max="14605" width="5.28515625" customWidth="1"/>
    <col min="14606" max="14606" width="5.7109375" customWidth="1"/>
    <col min="14607" max="14610" width="3.28515625" customWidth="1"/>
    <col min="14611" max="14611" width="1.7109375" customWidth="1"/>
    <col min="14849" max="14849" width="41.5703125" customWidth="1"/>
    <col min="14850" max="14850" width="18.7109375" customWidth="1"/>
    <col min="14851" max="14851" width="16.5703125" customWidth="1"/>
    <col min="14852" max="14852" width="23.42578125" customWidth="1"/>
    <col min="14853" max="14853" width="19" customWidth="1"/>
    <col min="14854" max="14854" width="14" customWidth="1"/>
    <col min="14855" max="14859" width="11.85546875" customWidth="1"/>
    <col min="14860" max="14860" width="15.7109375" customWidth="1"/>
    <col min="14861" max="14861" width="5.28515625" customWidth="1"/>
    <col min="14862" max="14862" width="5.7109375" customWidth="1"/>
    <col min="14863" max="14866" width="3.28515625" customWidth="1"/>
    <col min="14867" max="14867" width="1.7109375" customWidth="1"/>
    <col min="15105" max="15105" width="41.5703125" customWidth="1"/>
    <col min="15106" max="15106" width="18.7109375" customWidth="1"/>
    <col min="15107" max="15107" width="16.5703125" customWidth="1"/>
    <col min="15108" max="15108" width="23.42578125" customWidth="1"/>
    <col min="15109" max="15109" width="19" customWidth="1"/>
    <col min="15110" max="15110" width="14" customWidth="1"/>
    <col min="15111" max="15115" width="11.85546875" customWidth="1"/>
    <col min="15116" max="15116" width="15.7109375" customWidth="1"/>
    <col min="15117" max="15117" width="5.28515625" customWidth="1"/>
    <col min="15118" max="15118" width="5.7109375" customWidth="1"/>
    <col min="15119" max="15122" width="3.28515625" customWidth="1"/>
    <col min="15123" max="15123" width="1.7109375" customWidth="1"/>
    <col min="15361" max="15361" width="41.5703125" customWidth="1"/>
    <col min="15362" max="15362" width="18.7109375" customWidth="1"/>
    <col min="15363" max="15363" width="16.5703125" customWidth="1"/>
    <col min="15364" max="15364" width="23.42578125" customWidth="1"/>
    <col min="15365" max="15365" width="19" customWidth="1"/>
    <col min="15366" max="15366" width="14" customWidth="1"/>
    <col min="15367" max="15371" width="11.85546875" customWidth="1"/>
    <col min="15372" max="15372" width="15.7109375" customWidth="1"/>
    <col min="15373" max="15373" width="5.28515625" customWidth="1"/>
    <col min="15374" max="15374" width="5.7109375" customWidth="1"/>
    <col min="15375" max="15378" width="3.28515625" customWidth="1"/>
    <col min="15379" max="15379" width="1.7109375" customWidth="1"/>
    <col min="15617" max="15617" width="41.5703125" customWidth="1"/>
    <col min="15618" max="15618" width="18.7109375" customWidth="1"/>
    <col min="15619" max="15619" width="16.5703125" customWidth="1"/>
    <col min="15620" max="15620" width="23.42578125" customWidth="1"/>
    <col min="15621" max="15621" width="19" customWidth="1"/>
    <col min="15622" max="15622" width="14" customWidth="1"/>
    <col min="15623" max="15627" width="11.85546875" customWidth="1"/>
    <col min="15628" max="15628" width="15.7109375" customWidth="1"/>
    <col min="15629" max="15629" width="5.28515625" customWidth="1"/>
    <col min="15630" max="15630" width="5.7109375" customWidth="1"/>
    <col min="15631" max="15634" width="3.28515625" customWidth="1"/>
    <col min="15635" max="15635" width="1.7109375" customWidth="1"/>
    <col min="15873" max="15873" width="41.5703125" customWidth="1"/>
    <col min="15874" max="15874" width="18.7109375" customWidth="1"/>
    <col min="15875" max="15875" width="16.5703125" customWidth="1"/>
    <col min="15876" max="15876" width="23.42578125" customWidth="1"/>
    <col min="15877" max="15877" width="19" customWidth="1"/>
    <col min="15878" max="15878" width="14" customWidth="1"/>
    <col min="15879" max="15883" width="11.85546875" customWidth="1"/>
    <col min="15884" max="15884" width="15.7109375" customWidth="1"/>
    <col min="15885" max="15885" width="5.28515625" customWidth="1"/>
    <col min="15886" max="15886" width="5.7109375" customWidth="1"/>
    <col min="15887" max="15890" width="3.28515625" customWidth="1"/>
    <col min="15891" max="15891" width="1.7109375" customWidth="1"/>
    <col min="16129" max="16129" width="41.5703125" customWidth="1"/>
    <col min="16130" max="16130" width="18.7109375" customWidth="1"/>
    <col min="16131" max="16131" width="16.5703125" customWidth="1"/>
    <col min="16132" max="16132" width="23.42578125" customWidth="1"/>
    <col min="16133" max="16133" width="19" customWidth="1"/>
    <col min="16134" max="16134" width="14" customWidth="1"/>
    <col min="16135" max="16139" width="11.85546875" customWidth="1"/>
    <col min="16140" max="16140" width="15.7109375" customWidth="1"/>
    <col min="16141" max="16141" width="5.28515625" customWidth="1"/>
    <col min="16142" max="16142" width="5.7109375" customWidth="1"/>
    <col min="16143" max="16146" width="3.28515625" customWidth="1"/>
    <col min="16147" max="16147" width="1.7109375" customWidth="1"/>
  </cols>
  <sheetData>
    <row r="1" spans="1:18" s="3" customFormat="1" ht="24.95" customHeight="1" x14ac:dyDescent="0.25">
      <c r="A1" s="1" t="s">
        <v>0</v>
      </c>
      <c r="B1" s="1" t="s">
        <v>1</v>
      </c>
      <c r="C1" s="1"/>
      <c r="D1" s="1"/>
      <c r="E1" s="2"/>
      <c r="F1" s="2"/>
      <c r="G1" s="2"/>
      <c r="H1" s="2"/>
      <c r="I1" s="2"/>
      <c r="J1" s="2"/>
      <c r="K1" s="2"/>
      <c r="L1" s="2"/>
      <c r="M1" s="2"/>
      <c r="N1" s="2"/>
      <c r="O1" s="2"/>
      <c r="P1" s="2"/>
      <c r="Q1" s="2"/>
      <c r="R1" s="2"/>
    </row>
    <row r="2" spans="1:18" s="3" customFormat="1" ht="24.95" customHeight="1" x14ac:dyDescent="0.25">
      <c r="A2" s="1" t="s">
        <v>0</v>
      </c>
      <c r="B2" s="4" t="s">
        <v>2</v>
      </c>
      <c r="C2" s="5"/>
      <c r="D2" s="1"/>
      <c r="E2" s="2"/>
      <c r="F2" s="2"/>
      <c r="G2" s="2"/>
      <c r="H2" s="2"/>
      <c r="I2" s="2"/>
      <c r="J2" s="2"/>
      <c r="K2" s="2"/>
      <c r="L2" s="2"/>
      <c r="M2" s="2"/>
      <c r="N2" s="2"/>
      <c r="O2" s="2"/>
      <c r="P2" s="2"/>
      <c r="Q2" s="2"/>
      <c r="R2" s="2"/>
    </row>
    <row r="3" spans="1:18" s="3" customFormat="1" ht="24.95" customHeight="1" x14ac:dyDescent="0.25">
      <c r="A3" s="1" t="s">
        <v>3</v>
      </c>
      <c r="B3" s="6" t="s">
        <v>4</v>
      </c>
      <c r="C3" s="6"/>
      <c r="D3" s="1"/>
      <c r="E3" s="2"/>
      <c r="F3" s="2"/>
      <c r="G3" s="2"/>
      <c r="H3" s="2"/>
      <c r="I3" s="2"/>
      <c r="J3" s="2"/>
      <c r="K3" s="2"/>
      <c r="L3" s="2"/>
      <c r="M3" s="2"/>
      <c r="N3" s="2"/>
      <c r="O3" s="2"/>
      <c r="P3" s="2"/>
      <c r="Q3" s="2"/>
      <c r="R3" s="2"/>
    </row>
    <row r="4" spans="1:18" s="3" customFormat="1" ht="15" customHeight="1" x14ac:dyDescent="0.25">
      <c r="A4" s="1" t="s">
        <v>5</v>
      </c>
      <c r="B4" s="6" t="s">
        <v>6</v>
      </c>
      <c r="C4" s="1"/>
      <c r="D4" s="1"/>
      <c r="E4" s="2"/>
      <c r="F4" s="2"/>
      <c r="G4" s="2"/>
      <c r="H4" s="2"/>
      <c r="I4" s="2"/>
      <c r="J4" s="2"/>
      <c r="K4" s="2"/>
      <c r="L4" s="2"/>
      <c r="M4" s="2"/>
      <c r="N4" s="2"/>
      <c r="O4" s="2"/>
      <c r="P4" s="2"/>
      <c r="Q4" s="2"/>
      <c r="R4" s="2"/>
    </row>
    <row r="5" spans="1:18" s="3" customFormat="1" ht="35.1" customHeight="1" x14ac:dyDescent="0.25">
      <c r="A5" s="6" t="s">
        <v>7</v>
      </c>
      <c r="B5" s="295" t="s">
        <v>8</v>
      </c>
      <c r="C5" s="295"/>
      <c r="D5" s="295"/>
      <c r="E5" s="2"/>
      <c r="F5" s="2"/>
      <c r="G5" s="2"/>
      <c r="H5" s="2"/>
      <c r="I5" s="2"/>
      <c r="J5" s="2"/>
      <c r="K5" s="2"/>
      <c r="L5" s="2"/>
      <c r="M5" s="2"/>
      <c r="N5" s="2"/>
      <c r="O5" s="2"/>
      <c r="P5" s="2"/>
      <c r="Q5" s="2"/>
      <c r="R5" s="2"/>
    </row>
    <row r="6" spans="1:18" s="3" customFormat="1" ht="29.25" customHeight="1" x14ac:dyDescent="0.25">
      <c r="A6" s="6" t="s">
        <v>9</v>
      </c>
      <c r="B6" s="295" t="s">
        <v>10</v>
      </c>
      <c r="C6" s="295"/>
      <c r="D6" s="295"/>
      <c r="E6" s="7"/>
      <c r="F6" s="7"/>
      <c r="G6" s="7"/>
      <c r="H6" s="7"/>
      <c r="I6" s="7"/>
      <c r="J6" s="7"/>
      <c r="K6" s="7"/>
      <c r="L6" s="7"/>
      <c r="M6" s="7"/>
      <c r="N6" s="7"/>
      <c r="O6" s="7"/>
      <c r="P6" s="7"/>
      <c r="Q6" s="7"/>
      <c r="R6" s="7"/>
    </row>
    <row r="7" spans="1:18" s="9" customFormat="1" ht="19.5" customHeight="1" x14ac:dyDescent="0.3">
      <c r="A7" s="296" t="s">
        <v>11</v>
      </c>
      <c r="B7" s="296"/>
      <c r="C7" s="296"/>
      <c r="D7" s="296"/>
      <c r="E7" s="7"/>
      <c r="F7"/>
      <c r="G7" s="7"/>
      <c r="H7" s="7"/>
      <c r="I7" s="7"/>
      <c r="J7" s="6"/>
      <c r="K7" s="6"/>
      <c r="L7" s="8" t="s">
        <v>139</v>
      </c>
      <c r="M7" s="7"/>
      <c r="N7" s="7"/>
      <c r="O7" s="7"/>
      <c r="P7" s="7"/>
      <c r="Q7" s="7"/>
      <c r="R7" s="7"/>
    </row>
    <row r="8" spans="1:18" s="3" customFormat="1" ht="18" customHeight="1" x14ac:dyDescent="0.25">
      <c r="A8" s="6" t="s">
        <v>12</v>
      </c>
      <c r="B8" s="6"/>
      <c r="C8" s="6"/>
      <c r="D8" s="7"/>
      <c r="E8" s="7"/>
      <c r="F8" s="7"/>
      <c r="G8" s="7"/>
      <c r="H8" s="7"/>
      <c r="I8" s="7"/>
      <c r="J8" s="6"/>
      <c r="K8" s="6"/>
      <c r="L8" s="6"/>
      <c r="M8" s="7"/>
      <c r="N8" s="7"/>
      <c r="O8" s="7"/>
      <c r="P8" s="7"/>
      <c r="Q8" s="7"/>
      <c r="R8" s="7"/>
    </row>
    <row r="9" spans="1:18" s="3" customFormat="1" ht="18" customHeight="1" x14ac:dyDescent="0.25">
      <c r="A9" s="10"/>
      <c r="B9" s="10"/>
      <c r="C9" s="10"/>
      <c r="D9" s="7"/>
      <c r="E9" s="7"/>
      <c r="F9" s="7"/>
      <c r="G9" s="7"/>
      <c r="H9" s="7"/>
      <c r="I9" s="7"/>
      <c r="J9" s="6"/>
      <c r="K9" s="6"/>
      <c r="L9" s="6"/>
      <c r="M9" s="7"/>
      <c r="N9" s="7"/>
      <c r="O9" s="7"/>
      <c r="P9" s="7"/>
      <c r="Q9" s="7"/>
      <c r="R9" s="7"/>
    </row>
    <row r="10" spans="1:18" s="11" customFormat="1" ht="29.25" customHeight="1" thickBot="1" x14ac:dyDescent="0.35">
      <c r="A10" s="297" t="s">
        <v>13</v>
      </c>
      <c r="B10" s="297"/>
      <c r="C10" s="297"/>
      <c r="D10" s="297"/>
      <c r="E10" s="297"/>
      <c r="F10" s="297"/>
      <c r="G10" s="297"/>
      <c r="H10" s="297"/>
      <c r="I10" s="297"/>
      <c r="J10" s="297"/>
      <c r="K10" s="297"/>
      <c r="L10" s="297"/>
      <c r="M10" s="297"/>
      <c r="N10" s="297"/>
      <c r="O10" s="297"/>
      <c r="P10" s="297"/>
      <c r="Q10" s="297"/>
      <c r="R10" s="297"/>
    </row>
    <row r="11" spans="1:18" s="12" customFormat="1" ht="16.5" thickTop="1" x14ac:dyDescent="0.25">
      <c r="A11" s="234" t="s">
        <v>14</v>
      </c>
      <c r="B11" s="225" t="s">
        <v>15</v>
      </c>
      <c r="C11" s="225"/>
      <c r="D11" s="224" t="s">
        <v>16</v>
      </c>
      <c r="E11" s="224" t="s">
        <v>17</v>
      </c>
      <c r="F11" s="224" t="s">
        <v>18</v>
      </c>
      <c r="G11" s="224" t="s">
        <v>19</v>
      </c>
      <c r="H11" s="224" t="s">
        <v>20</v>
      </c>
      <c r="I11" s="224"/>
      <c r="J11" s="224"/>
      <c r="K11" s="224"/>
      <c r="L11" s="225" t="s">
        <v>21</v>
      </c>
      <c r="M11" s="225" t="s">
        <v>22</v>
      </c>
      <c r="N11" s="225"/>
      <c r="O11" s="225"/>
      <c r="P11" s="225"/>
      <c r="Q11" s="225"/>
      <c r="R11" s="227"/>
    </row>
    <row r="12" spans="1:18" s="12" customFormat="1" ht="15.75" x14ac:dyDescent="0.25">
      <c r="A12" s="233"/>
      <c r="B12" s="226"/>
      <c r="C12" s="226"/>
      <c r="D12" s="219"/>
      <c r="E12" s="219"/>
      <c r="F12" s="219"/>
      <c r="G12" s="219"/>
      <c r="H12" s="116" t="s">
        <v>23</v>
      </c>
      <c r="I12" s="116" t="s">
        <v>24</v>
      </c>
      <c r="J12" s="116" t="s">
        <v>25</v>
      </c>
      <c r="K12" s="116" t="s">
        <v>26</v>
      </c>
      <c r="L12" s="226"/>
      <c r="M12" s="226"/>
      <c r="N12" s="226"/>
      <c r="O12" s="226"/>
      <c r="P12" s="226"/>
      <c r="Q12" s="226"/>
      <c r="R12" s="228"/>
    </row>
    <row r="13" spans="1:18" s="3" customFormat="1" ht="102" customHeight="1" thickBot="1" x14ac:dyDescent="0.3">
      <c r="A13" s="13" t="s">
        <v>50</v>
      </c>
      <c r="B13" s="262" t="s">
        <v>51</v>
      </c>
      <c r="C13" s="262" t="s">
        <v>52</v>
      </c>
      <c r="D13" s="14" t="s">
        <v>53</v>
      </c>
      <c r="E13" s="14">
        <v>0.1</v>
      </c>
      <c r="F13" s="14">
        <v>0.1</v>
      </c>
      <c r="G13" s="14">
        <v>0.02</v>
      </c>
      <c r="H13" s="15">
        <v>0.03</v>
      </c>
      <c r="I13" s="15">
        <v>0.03</v>
      </c>
      <c r="J13" s="15">
        <v>0.02</v>
      </c>
      <c r="K13" s="16">
        <v>10000006</v>
      </c>
      <c r="L13" s="189">
        <f>+C18+C22+C24+C25+C26+C34+C47+C60+C81+C89+C93+C97+C104+C109+C114+C120+C129+C142+C155+C158+C161+C176+C183+C187+C189</f>
        <v>43677965</v>
      </c>
      <c r="M13" s="231"/>
      <c r="N13" s="231"/>
      <c r="O13" s="231"/>
      <c r="P13" s="231"/>
      <c r="Q13" s="231"/>
      <c r="R13" s="232"/>
    </row>
    <row r="14" spans="1:18" s="3" customFormat="1" ht="16.5" thickTop="1" x14ac:dyDescent="0.25">
      <c r="A14" s="18"/>
      <c r="B14" s="19"/>
      <c r="C14" s="19"/>
      <c r="D14" s="19"/>
      <c r="E14" s="19"/>
      <c r="F14" s="19"/>
      <c r="G14" s="19"/>
      <c r="H14" s="19"/>
      <c r="I14" s="19"/>
      <c r="J14" s="19"/>
      <c r="K14" s="19"/>
      <c r="L14" s="19"/>
      <c r="M14" s="19"/>
      <c r="N14" s="19"/>
      <c r="O14" s="19"/>
      <c r="P14" s="19"/>
      <c r="Q14" s="19"/>
      <c r="R14" s="20"/>
    </row>
    <row r="15" spans="1:18" s="11" customFormat="1" ht="17.25" x14ac:dyDescent="0.3">
      <c r="A15" s="21" t="s">
        <v>27</v>
      </c>
      <c r="B15" s="22"/>
      <c r="C15" s="22"/>
      <c r="D15" s="22"/>
      <c r="E15" s="22"/>
      <c r="F15" s="22"/>
      <c r="G15" s="22"/>
      <c r="H15" s="22"/>
      <c r="I15" s="22"/>
      <c r="J15" s="22"/>
      <c r="K15" s="22"/>
      <c r="L15" s="22"/>
      <c r="M15" s="22"/>
      <c r="N15" s="22"/>
      <c r="O15" s="22"/>
      <c r="P15" s="22"/>
      <c r="Q15" s="22"/>
      <c r="R15" s="23"/>
    </row>
    <row r="16" spans="1:18" s="12" customFormat="1" ht="15.75" x14ac:dyDescent="0.25">
      <c r="A16" s="233" t="s">
        <v>28</v>
      </c>
      <c r="B16" s="226"/>
      <c r="C16" s="219" t="s">
        <v>29</v>
      </c>
      <c r="D16" s="219" t="s">
        <v>30</v>
      </c>
      <c r="E16" s="219"/>
      <c r="F16" s="219"/>
      <c r="G16" s="219"/>
      <c r="H16" s="219" t="s">
        <v>31</v>
      </c>
      <c r="I16" s="219"/>
      <c r="J16" s="219"/>
      <c r="K16" s="219"/>
      <c r="L16" s="226" t="s">
        <v>32</v>
      </c>
      <c r="M16" s="275" t="s">
        <v>33</v>
      </c>
      <c r="N16" s="275"/>
      <c r="O16" s="275"/>
      <c r="P16" s="275"/>
      <c r="Q16" s="275"/>
      <c r="R16" s="283"/>
    </row>
    <row r="17" spans="1:19" s="12" customFormat="1" ht="47.25" x14ac:dyDescent="0.25">
      <c r="A17" s="233"/>
      <c r="B17" s="226"/>
      <c r="C17" s="219"/>
      <c r="D17" s="116" t="s">
        <v>34</v>
      </c>
      <c r="E17" s="116" t="s">
        <v>35</v>
      </c>
      <c r="F17" s="116" t="s">
        <v>36</v>
      </c>
      <c r="G17" s="116" t="s">
        <v>37</v>
      </c>
      <c r="H17" s="116" t="s">
        <v>23</v>
      </c>
      <c r="I17" s="116" t="s">
        <v>24</v>
      </c>
      <c r="J17" s="116" t="s">
        <v>25</v>
      </c>
      <c r="K17" s="116" t="s">
        <v>26</v>
      </c>
      <c r="L17" s="226"/>
      <c r="M17" s="117" t="s">
        <v>38</v>
      </c>
      <c r="N17" s="117" t="s">
        <v>39</v>
      </c>
      <c r="O17" s="117" t="s">
        <v>40</v>
      </c>
      <c r="P17" s="117" t="s">
        <v>41</v>
      </c>
      <c r="Q17" s="117" t="s">
        <v>42</v>
      </c>
      <c r="R17" s="118" t="s">
        <v>43</v>
      </c>
    </row>
    <row r="18" spans="1:19" ht="17.25" customHeight="1" x14ac:dyDescent="0.25">
      <c r="A18" s="284" t="s">
        <v>69</v>
      </c>
      <c r="B18" s="285"/>
      <c r="C18" s="290">
        <f>SUM(G18:G21)</f>
        <v>804000</v>
      </c>
      <c r="D18" s="24" t="s">
        <v>63</v>
      </c>
      <c r="E18" s="25">
        <v>104</v>
      </c>
      <c r="F18" s="26">
        <f>450+1350+900</f>
        <v>2700</v>
      </c>
      <c r="G18" s="26">
        <f>(E18*F18)</f>
        <v>280800</v>
      </c>
      <c r="H18" s="27">
        <f>280000/4</f>
        <v>70000</v>
      </c>
      <c r="I18" s="27">
        <v>70000</v>
      </c>
      <c r="J18" s="27">
        <v>70000</v>
      </c>
      <c r="K18" s="27">
        <v>70000</v>
      </c>
      <c r="L18" s="221" t="s">
        <v>44</v>
      </c>
      <c r="M18" s="25">
        <v>1</v>
      </c>
      <c r="N18" s="25">
        <v>3</v>
      </c>
      <c r="O18" s="25">
        <v>2</v>
      </c>
      <c r="P18" s="25">
        <v>3</v>
      </c>
      <c r="Q18" s="25">
        <v>1</v>
      </c>
      <c r="R18" s="29">
        <v>1</v>
      </c>
      <c r="S18" s="30"/>
    </row>
    <row r="19" spans="1:19" ht="15" customHeight="1" x14ac:dyDescent="0.25">
      <c r="A19" s="286"/>
      <c r="B19" s="287"/>
      <c r="C19" s="290"/>
      <c r="D19" s="24" t="s">
        <v>82</v>
      </c>
      <c r="E19" s="25">
        <v>104</v>
      </c>
      <c r="F19" s="26">
        <v>1800</v>
      </c>
      <c r="G19" s="26">
        <f t="shared" ref="G19:G21" si="0">+F19*E19</f>
        <v>187200</v>
      </c>
      <c r="H19" s="27">
        <f>+G19/4</f>
        <v>46800</v>
      </c>
      <c r="I19" s="27">
        <v>46800</v>
      </c>
      <c r="J19" s="27">
        <v>46800</v>
      </c>
      <c r="K19" s="27">
        <v>46800</v>
      </c>
      <c r="L19" s="222"/>
      <c r="M19" s="25">
        <v>1</v>
      </c>
      <c r="N19" s="25">
        <v>3</v>
      </c>
      <c r="O19" s="25">
        <v>2</v>
      </c>
      <c r="P19" s="25">
        <v>3</v>
      </c>
      <c r="Q19" s="25">
        <v>1</v>
      </c>
      <c r="R19" s="29">
        <v>1</v>
      </c>
      <c r="S19" s="30"/>
    </row>
    <row r="20" spans="1:19" ht="19.5" customHeight="1" x14ac:dyDescent="0.25">
      <c r="A20" s="286"/>
      <c r="B20" s="287"/>
      <c r="C20" s="290"/>
      <c r="D20" s="24" t="s">
        <v>64</v>
      </c>
      <c r="E20" s="25">
        <v>104</v>
      </c>
      <c r="F20" s="26">
        <v>1500</v>
      </c>
      <c r="G20" s="26">
        <f t="shared" si="0"/>
        <v>156000</v>
      </c>
      <c r="H20" s="27">
        <f>+G20/4</f>
        <v>39000</v>
      </c>
      <c r="I20" s="27">
        <v>39000</v>
      </c>
      <c r="J20" s="27">
        <v>39000</v>
      </c>
      <c r="K20" s="27">
        <v>39000</v>
      </c>
      <c r="L20" s="222"/>
      <c r="M20" s="25">
        <v>1</v>
      </c>
      <c r="N20" s="25">
        <v>3</v>
      </c>
      <c r="O20" s="25">
        <v>2</v>
      </c>
      <c r="P20" s="25">
        <v>3</v>
      </c>
      <c r="Q20" s="25">
        <v>1</v>
      </c>
      <c r="R20" s="29">
        <v>1</v>
      </c>
      <c r="S20" s="30"/>
    </row>
    <row r="21" spans="1:19" ht="17.25" customHeight="1" x14ac:dyDescent="0.25">
      <c r="A21" s="288"/>
      <c r="B21" s="289"/>
      <c r="C21" s="290"/>
      <c r="D21" s="24" t="s">
        <v>65</v>
      </c>
      <c r="E21" s="25">
        <v>720</v>
      </c>
      <c r="F21" s="26">
        <v>250</v>
      </c>
      <c r="G21" s="26">
        <f t="shared" si="0"/>
        <v>180000</v>
      </c>
      <c r="H21" s="27">
        <f>+G21/4</f>
        <v>45000</v>
      </c>
      <c r="I21" s="28">
        <v>45000</v>
      </c>
      <c r="J21" s="27">
        <v>45000</v>
      </c>
      <c r="K21" s="27">
        <v>45000</v>
      </c>
      <c r="L21" s="223"/>
      <c r="M21" s="25">
        <v>1</v>
      </c>
      <c r="N21" s="25">
        <v>3</v>
      </c>
      <c r="O21" s="25">
        <v>3</v>
      </c>
      <c r="P21" s="25">
        <v>7</v>
      </c>
      <c r="Q21" s="25">
        <v>1</v>
      </c>
      <c r="R21" s="29">
        <v>2</v>
      </c>
      <c r="S21" s="30"/>
    </row>
    <row r="22" spans="1:19" ht="409.5" customHeight="1" x14ac:dyDescent="0.25">
      <c r="A22" s="137" t="s">
        <v>113</v>
      </c>
      <c r="B22" s="138"/>
      <c r="C22" s="245"/>
      <c r="D22" s="266" t="s">
        <v>67</v>
      </c>
      <c r="E22" s="266"/>
      <c r="F22" s="293"/>
      <c r="G22" s="293"/>
      <c r="H22" s="266"/>
      <c r="I22" s="293"/>
      <c r="J22" s="266"/>
      <c r="K22" s="266"/>
      <c r="L22" s="221" t="s">
        <v>44</v>
      </c>
      <c r="M22" s="25"/>
      <c r="N22" s="25"/>
      <c r="O22" s="25"/>
      <c r="P22" s="25"/>
      <c r="Q22" s="25"/>
      <c r="R22" s="29"/>
      <c r="S22" s="30"/>
    </row>
    <row r="23" spans="1:19" ht="98.25" customHeight="1" x14ac:dyDescent="0.25">
      <c r="A23" s="139"/>
      <c r="B23" s="140"/>
      <c r="C23" s="247"/>
      <c r="D23" s="267"/>
      <c r="E23" s="267"/>
      <c r="F23" s="294"/>
      <c r="G23" s="294"/>
      <c r="H23" s="267"/>
      <c r="I23" s="294"/>
      <c r="J23" s="267"/>
      <c r="K23" s="267"/>
      <c r="L23" s="223"/>
      <c r="M23" s="25"/>
      <c r="N23" s="25"/>
      <c r="O23" s="25"/>
      <c r="P23" s="25"/>
      <c r="Q23" s="25"/>
      <c r="R23" s="29"/>
      <c r="S23" s="30"/>
    </row>
    <row r="24" spans="1:19" ht="42.75" customHeight="1" x14ac:dyDescent="0.25">
      <c r="A24" s="291" t="s">
        <v>123</v>
      </c>
      <c r="B24" s="292"/>
      <c r="C24" s="37">
        <f>+G24</f>
        <v>2750000</v>
      </c>
      <c r="D24" s="52" t="s">
        <v>68</v>
      </c>
      <c r="E24" s="25">
        <v>10</v>
      </c>
      <c r="F24" s="26">
        <v>275000</v>
      </c>
      <c r="G24" s="26">
        <f t="shared" ref="G24" si="1">+F24*E24</f>
        <v>2750000</v>
      </c>
      <c r="H24" s="27"/>
      <c r="I24" s="26"/>
      <c r="J24" s="27"/>
      <c r="K24" s="27"/>
      <c r="L24" s="36" t="s">
        <v>44</v>
      </c>
      <c r="M24" s="25">
        <v>1</v>
      </c>
      <c r="N24" s="25">
        <v>3</v>
      </c>
      <c r="O24" s="25">
        <v>2</v>
      </c>
      <c r="P24" s="25">
        <v>7</v>
      </c>
      <c r="Q24" s="25">
        <v>1</v>
      </c>
      <c r="R24" s="29">
        <v>1</v>
      </c>
      <c r="S24" s="30"/>
    </row>
    <row r="25" spans="1:19" ht="37.5" customHeight="1" x14ac:dyDescent="0.25">
      <c r="A25" s="276" t="s">
        <v>54</v>
      </c>
      <c r="B25" s="276"/>
      <c r="C25" s="45">
        <f>+G25</f>
        <v>95000</v>
      </c>
      <c r="D25" s="141" t="s">
        <v>111</v>
      </c>
      <c r="E25" s="142">
        <v>1</v>
      </c>
      <c r="F25" s="143">
        <v>95000</v>
      </c>
      <c r="G25" s="144">
        <f t="shared" ref="G25:G26" si="2">+F25*E25</f>
        <v>95000</v>
      </c>
      <c r="H25" s="47">
        <v>1</v>
      </c>
      <c r="I25" s="47"/>
      <c r="J25" s="46"/>
      <c r="K25" s="47"/>
      <c r="L25" s="268" t="s">
        <v>44</v>
      </c>
      <c r="M25" s="48">
        <v>1</v>
      </c>
      <c r="N25" s="48">
        <v>3</v>
      </c>
      <c r="O25" s="48">
        <v>3</v>
      </c>
      <c r="P25" s="48">
        <v>9</v>
      </c>
      <c r="Q25" s="48">
        <v>1</v>
      </c>
      <c r="R25" s="48">
        <v>1</v>
      </c>
      <c r="S25" s="30"/>
    </row>
    <row r="26" spans="1:19" ht="51" customHeight="1" x14ac:dyDescent="0.25">
      <c r="A26" s="277" t="s">
        <v>62</v>
      </c>
      <c r="B26" s="278"/>
      <c r="C26" s="45">
        <f>+G26</f>
        <v>50000</v>
      </c>
      <c r="D26" s="49" t="s">
        <v>70</v>
      </c>
      <c r="E26" s="48">
        <v>200</v>
      </c>
      <c r="F26" s="50">
        <v>250</v>
      </c>
      <c r="G26" s="50">
        <f t="shared" si="2"/>
        <v>50000</v>
      </c>
      <c r="H26" s="51"/>
      <c r="I26" s="50"/>
      <c r="J26" s="51"/>
      <c r="K26" s="51"/>
      <c r="L26" s="269"/>
      <c r="M26" s="48">
        <v>1</v>
      </c>
      <c r="N26" s="48">
        <v>3</v>
      </c>
      <c r="O26" s="48">
        <v>2</v>
      </c>
      <c r="P26" s="48">
        <v>4</v>
      </c>
      <c r="Q26" s="48">
        <v>2</v>
      </c>
      <c r="R26" s="48">
        <v>2</v>
      </c>
      <c r="S26" s="30"/>
    </row>
    <row r="27" spans="1:19" ht="25.5" customHeight="1" thickBot="1" x14ac:dyDescent="0.3">
      <c r="A27" s="279" t="s">
        <v>45</v>
      </c>
      <c r="B27" s="280"/>
      <c r="C27" s="281"/>
      <c r="D27" s="281"/>
      <c r="E27" s="281"/>
      <c r="F27" s="281"/>
      <c r="G27" s="281"/>
      <c r="H27" s="281"/>
      <c r="I27" s="281"/>
      <c r="J27" s="281"/>
      <c r="K27" s="281"/>
      <c r="L27" s="281"/>
      <c r="M27" s="281"/>
      <c r="N27" s="281"/>
      <c r="O27" s="281"/>
      <c r="P27" s="281"/>
      <c r="Q27" s="281"/>
      <c r="R27" s="282"/>
      <c r="S27" s="30"/>
    </row>
    <row r="28" spans="1:19" s="3" customFormat="1" ht="16.5" thickTop="1" x14ac:dyDescent="0.25">
      <c r="A28" s="273" t="s">
        <v>14</v>
      </c>
      <c r="B28" s="252" t="s">
        <v>15</v>
      </c>
      <c r="C28" s="252"/>
      <c r="D28" s="251" t="s">
        <v>16</v>
      </c>
      <c r="E28" s="251" t="s">
        <v>17</v>
      </c>
      <c r="F28" s="251" t="s">
        <v>18</v>
      </c>
      <c r="G28" s="251" t="s">
        <v>19</v>
      </c>
      <c r="H28" s="251" t="s">
        <v>20</v>
      </c>
      <c r="I28" s="251"/>
      <c r="J28" s="251"/>
      <c r="K28" s="251"/>
      <c r="L28" s="252" t="s">
        <v>21</v>
      </c>
      <c r="M28" s="252" t="s">
        <v>22</v>
      </c>
      <c r="N28" s="252"/>
      <c r="O28" s="252"/>
      <c r="P28" s="252"/>
      <c r="Q28" s="252"/>
      <c r="R28" s="260"/>
    </row>
    <row r="29" spans="1:19" s="3" customFormat="1" ht="15.75" x14ac:dyDescent="0.25">
      <c r="A29" s="274"/>
      <c r="B29" s="253"/>
      <c r="C29" s="253"/>
      <c r="D29" s="275"/>
      <c r="E29" s="275"/>
      <c r="F29" s="275"/>
      <c r="G29" s="275"/>
      <c r="H29" s="116" t="s">
        <v>23</v>
      </c>
      <c r="I29" s="116" t="s">
        <v>24</v>
      </c>
      <c r="J29" s="116" t="s">
        <v>25</v>
      </c>
      <c r="K29" s="116" t="s">
        <v>26</v>
      </c>
      <c r="L29" s="253"/>
      <c r="M29" s="253"/>
      <c r="N29" s="253"/>
      <c r="O29" s="253"/>
      <c r="P29" s="253"/>
      <c r="Q29" s="253"/>
      <c r="R29" s="261"/>
    </row>
    <row r="30" spans="1:19" s="3" customFormat="1" ht="112.5" customHeight="1" thickBot="1" x14ac:dyDescent="0.3">
      <c r="A30" s="13" t="s">
        <v>55</v>
      </c>
      <c r="B30" s="262" t="s">
        <v>56</v>
      </c>
      <c r="C30" s="262" t="s">
        <v>57</v>
      </c>
      <c r="D30" s="31" t="s">
        <v>58</v>
      </c>
      <c r="E30" s="14"/>
      <c r="F30" s="14"/>
      <c r="G30" s="14"/>
      <c r="H30" s="15"/>
      <c r="I30" s="15"/>
      <c r="J30" s="15"/>
      <c r="K30" s="16"/>
      <c r="L30" s="17">
        <f>SUM(C60)</f>
        <v>1030125</v>
      </c>
      <c r="M30" s="231"/>
      <c r="N30" s="231"/>
      <c r="O30" s="231"/>
      <c r="P30" s="231"/>
      <c r="Q30" s="231"/>
      <c r="R30" s="232"/>
    </row>
    <row r="31" spans="1:19" s="3" customFormat="1" ht="21.75" customHeight="1" thickTop="1" x14ac:dyDescent="0.25">
      <c r="A31" s="270" t="s">
        <v>27</v>
      </c>
      <c r="B31" s="271"/>
      <c r="C31" s="271"/>
      <c r="D31" s="271"/>
      <c r="E31" s="271"/>
      <c r="F31" s="271"/>
      <c r="G31" s="271"/>
      <c r="H31" s="271"/>
      <c r="I31" s="271"/>
      <c r="J31" s="271"/>
      <c r="K31" s="271"/>
      <c r="L31" s="271"/>
      <c r="M31" s="271"/>
      <c r="N31" s="271"/>
      <c r="O31" s="271"/>
      <c r="P31" s="271"/>
      <c r="Q31" s="271"/>
      <c r="R31" s="272"/>
    </row>
    <row r="32" spans="1:19" s="3" customFormat="1" ht="15.75" x14ac:dyDescent="0.25">
      <c r="A32" s="233" t="s">
        <v>28</v>
      </c>
      <c r="B32" s="226"/>
      <c r="C32" s="219" t="s">
        <v>29</v>
      </c>
      <c r="D32" s="219" t="s">
        <v>30</v>
      </c>
      <c r="E32" s="219"/>
      <c r="F32" s="219"/>
      <c r="G32" s="219"/>
      <c r="H32" s="219" t="s">
        <v>31</v>
      </c>
      <c r="I32" s="219"/>
      <c r="J32" s="219"/>
      <c r="K32" s="219"/>
      <c r="L32" s="226" t="s">
        <v>32</v>
      </c>
      <c r="M32" s="219" t="s">
        <v>33</v>
      </c>
      <c r="N32" s="219"/>
      <c r="O32" s="219"/>
      <c r="P32" s="219"/>
      <c r="Q32" s="219"/>
      <c r="R32" s="220"/>
    </row>
    <row r="33" spans="1:19" s="3" customFormat="1" ht="48" thickBot="1" x14ac:dyDescent="0.3">
      <c r="A33" s="248"/>
      <c r="B33" s="249"/>
      <c r="C33" s="250"/>
      <c r="D33" s="119" t="s">
        <v>34</v>
      </c>
      <c r="E33" s="119" t="s">
        <v>35</v>
      </c>
      <c r="F33" s="119" t="s">
        <v>36</v>
      </c>
      <c r="G33" s="119" t="s">
        <v>37</v>
      </c>
      <c r="H33" s="119" t="s">
        <v>23</v>
      </c>
      <c r="I33" s="119" t="s">
        <v>24</v>
      </c>
      <c r="J33" s="119" t="s">
        <v>25</v>
      </c>
      <c r="K33" s="119" t="s">
        <v>26</v>
      </c>
      <c r="L33" s="249"/>
      <c r="M33" s="120" t="s">
        <v>38</v>
      </c>
      <c r="N33" s="120" t="s">
        <v>39</v>
      </c>
      <c r="O33" s="120" t="s">
        <v>40</v>
      </c>
      <c r="P33" s="120" t="s">
        <v>41</v>
      </c>
      <c r="Q33" s="120" t="s">
        <v>42</v>
      </c>
      <c r="R33" s="121" t="s">
        <v>43</v>
      </c>
    </row>
    <row r="34" spans="1:19" s="3" customFormat="1" ht="20.25" customHeight="1" x14ac:dyDescent="0.25">
      <c r="A34" s="254" t="s">
        <v>59</v>
      </c>
      <c r="B34" s="255"/>
      <c r="C34" s="344">
        <f>SUM(G34:G46)</f>
        <v>925600</v>
      </c>
      <c r="D34" s="122" t="s">
        <v>78</v>
      </c>
      <c r="E34" s="151">
        <v>150</v>
      </c>
      <c r="F34" s="160">
        <v>1600</v>
      </c>
      <c r="G34" s="167">
        <f>+F34*E34</f>
        <v>240000</v>
      </c>
      <c r="H34" s="151"/>
      <c r="I34" s="151"/>
      <c r="J34" s="151"/>
      <c r="K34" s="151"/>
      <c r="L34" s="263" t="s">
        <v>44</v>
      </c>
      <c r="M34" s="151">
        <v>1</v>
      </c>
      <c r="N34" s="151">
        <v>3</v>
      </c>
      <c r="O34" s="151">
        <v>2</v>
      </c>
      <c r="P34" s="151">
        <v>3</v>
      </c>
      <c r="Q34" s="151">
        <v>1</v>
      </c>
      <c r="R34" s="163">
        <v>1</v>
      </c>
      <c r="S34" s="44"/>
    </row>
    <row r="35" spans="1:19" s="3" customFormat="1" ht="15.75" x14ac:dyDescent="0.25">
      <c r="A35" s="256"/>
      <c r="B35" s="257"/>
      <c r="C35" s="345"/>
      <c r="D35" s="123" t="s">
        <v>109</v>
      </c>
      <c r="E35" s="152" t="s">
        <v>149</v>
      </c>
      <c r="F35" s="161">
        <v>15</v>
      </c>
      <c r="G35" s="168">
        <f>+F35*200</f>
        <v>3000</v>
      </c>
      <c r="H35" s="152"/>
      <c r="I35" s="152"/>
      <c r="J35" s="152"/>
      <c r="K35" s="152"/>
      <c r="L35" s="264"/>
      <c r="M35" s="152">
        <v>1</v>
      </c>
      <c r="N35" s="152">
        <v>3</v>
      </c>
      <c r="O35" s="152">
        <v>3</v>
      </c>
      <c r="P35" s="152">
        <v>9</v>
      </c>
      <c r="Q35" s="152">
        <v>2</v>
      </c>
      <c r="R35" s="164">
        <v>1</v>
      </c>
      <c r="S35" s="44"/>
    </row>
    <row r="36" spans="1:19" s="3" customFormat="1" ht="15.75" x14ac:dyDescent="0.25">
      <c r="A36" s="256"/>
      <c r="B36" s="257"/>
      <c r="C36" s="345"/>
      <c r="D36" s="123" t="s">
        <v>104</v>
      </c>
      <c r="E36" s="152" t="s">
        <v>147</v>
      </c>
      <c r="F36" s="161">
        <v>300</v>
      </c>
      <c r="G36" s="168">
        <f>+F36*15</f>
        <v>4500</v>
      </c>
      <c r="H36" s="152"/>
      <c r="I36" s="152"/>
      <c r="J36" s="152"/>
      <c r="K36" s="152"/>
      <c r="L36" s="264"/>
      <c r="M36" s="152">
        <v>1</v>
      </c>
      <c r="N36" s="152">
        <v>3</v>
      </c>
      <c r="O36" s="152">
        <v>2</v>
      </c>
      <c r="P36" s="152">
        <v>3</v>
      </c>
      <c r="Q36" s="152">
        <v>3</v>
      </c>
      <c r="R36" s="164">
        <v>2</v>
      </c>
      <c r="S36" s="44"/>
    </row>
    <row r="37" spans="1:19" s="3" customFormat="1" ht="15.75" customHeight="1" x14ac:dyDescent="0.25">
      <c r="A37" s="256"/>
      <c r="B37" s="257"/>
      <c r="C37" s="345"/>
      <c r="D37" s="123" t="s">
        <v>114</v>
      </c>
      <c r="E37" s="152" t="s">
        <v>149</v>
      </c>
      <c r="F37" s="161">
        <v>750</v>
      </c>
      <c r="G37" s="168">
        <f>+F37*200</f>
        <v>150000</v>
      </c>
      <c r="H37" s="152"/>
      <c r="I37" s="152"/>
      <c r="J37" s="152"/>
      <c r="K37" s="152"/>
      <c r="L37" s="264"/>
      <c r="M37" s="152">
        <v>1</v>
      </c>
      <c r="N37" s="152">
        <v>3</v>
      </c>
      <c r="O37" s="152">
        <v>3</v>
      </c>
      <c r="P37" s="152">
        <v>1</v>
      </c>
      <c r="Q37" s="152">
        <v>1</v>
      </c>
      <c r="R37" s="164">
        <v>1</v>
      </c>
      <c r="S37" s="44"/>
    </row>
    <row r="38" spans="1:19" s="3" customFormat="1" ht="15.75" x14ac:dyDescent="0.25">
      <c r="A38" s="256"/>
      <c r="B38" s="257"/>
      <c r="C38" s="345"/>
      <c r="D38" s="123" t="s">
        <v>108</v>
      </c>
      <c r="E38" s="152" t="s">
        <v>149</v>
      </c>
      <c r="F38" s="161">
        <v>450</v>
      </c>
      <c r="G38" s="168">
        <f>+F38*200</f>
        <v>90000</v>
      </c>
      <c r="H38" s="152"/>
      <c r="I38" s="152"/>
      <c r="J38" s="152"/>
      <c r="K38" s="152"/>
      <c r="L38" s="264"/>
      <c r="M38" s="152">
        <v>1</v>
      </c>
      <c r="N38" s="152">
        <v>3</v>
      </c>
      <c r="O38" s="152">
        <v>3</v>
      </c>
      <c r="P38" s="152">
        <v>1</v>
      </c>
      <c r="Q38" s="152">
        <v>1</v>
      </c>
      <c r="R38" s="164">
        <v>1</v>
      </c>
      <c r="S38" s="44"/>
    </row>
    <row r="39" spans="1:19" s="3" customFormat="1" ht="15.75" x14ac:dyDescent="0.25">
      <c r="A39" s="256"/>
      <c r="B39" s="257"/>
      <c r="C39" s="345"/>
      <c r="D39" s="123" t="s">
        <v>115</v>
      </c>
      <c r="E39" s="152" t="s">
        <v>149</v>
      </c>
      <c r="F39" s="161">
        <v>195</v>
      </c>
      <c r="G39" s="168">
        <f>+F39*200</f>
        <v>39000</v>
      </c>
      <c r="H39" s="152"/>
      <c r="I39" s="152"/>
      <c r="J39" s="152"/>
      <c r="K39" s="152"/>
      <c r="L39" s="264"/>
      <c r="M39" s="152">
        <v>1</v>
      </c>
      <c r="N39" s="152">
        <v>3</v>
      </c>
      <c r="O39" s="152">
        <v>3</v>
      </c>
      <c r="P39" s="152">
        <v>3</v>
      </c>
      <c r="Q39" s="152">
        <v>1</v>
      </c>
      <c r="R39" s="164">
        <v>3</v>
      </c>
      <c r="S39" s="44"/>
    </row>
    <row r="40" spans="1:19" s="3" customFormat="1" ht="15.75" x14ac:dyDescent="0.25">
      <c r="A40" s="256"/>
      <c r="B40" s="257"/>
      <c r="C40" s="345"/>
      <c r="D40" s="123" t="s">
        <v>117</v>
      </c>
      <c r="E40" s="152" t="s">
        <v>149</v>
      </c>
      <c r="F40" s="161">
        <v>55</v>
      </c>
      <c r="G40" s="168">
        <f>+F40*200</f>
        <v>11000</v>
      </c>
      <c r="H40" s="152"/>
      <c r="I40" s="152"/>
      <c r="J40" s="152"/>
      <c r="K40" s="152"/>
      <c r="L40" s="264"/>
      <c r="M40" s="152">
        <v>1</v>
      </c>
      <c r="N40" s="152">
        <v>3</v>
      </c>
      <c r="O40" s="152">
        <v>3</v>
      </c>
      <c r="P40" s="152">
        <v>9</v>
      </c>
      <c r="Q40" s="152">
        <v>2</v>
      </c>
      <c r="R40" s="164">
        <v>1</v>
      </c>
      <c r="S40" s="44"/>
    </row>
    <row r="41" spans="1:19" s="3" customFormat="1" ht="15.75" x14ac:dyDescent="0.25">
      <c r="A41" s="256"/>
      <c r="B41" s="257"/>
      <c r="C41" s="345"/>
      <c r="D41" s="123" t="s">
        <v>120</v>
      </c>
      <c r="E41" s="152" t="s">
        <v>149</v>
      </c>
      <c r="F41" s="161">
        <v>225</v>
      </c>
      <c r="G41" s="168">
        <f>+F41*200</f>
        <v>45000</v>
      </c>
      <c r="H41" s="152"/>
      <c r="I41" s="152"/>
      <c r="J41" s="152"/>
      <c r="K41" s="152"/>
      <c r="L41" s="264"/>
      <c r="M41" s="152">
        <v>1</v>
      </c>
      <c r="N41" s="152">
        <v>3</v>
      </c>
      <c r="O41" s="152">
        <v>2</v>
      </c>
      <c r="P41" s="152">
        <v>2</v>
      </c>
      <c r="Q41" s="152">
        <v>2</v>
      </c>
      <c r="R41" s="164">
        <v>1</v>
      </c>
      <c r="S41" s="44"/>
    </row>
    <row r="42" spans="1:19" s="3" customFormat="1" ht="15.75" x14ac:dyDescent="0.25">
      <c r="A42" s="256"/>
      <c r="B42" s="257"/>
      <c r="C42" s="345"/>
      <c r="D42" s="123" t="s">
        <v>118</v>
      </c>
      <c r="E42" s="152" t="s">
        <v>150</v>
      </c>
      <c r="F42" s="161">
        <v>35</v>
      </c>
      <c r="G42" s="168">
        <f>+F42*60</f>
        <v>2100</v>
      </c>
      <c r="H42" s="152"/>
      <c r="I42" s="152"/>
      <c r="J42" s="152"/>
      <c r="K42" s="152"/>
      <c r="L42" s="264"/>
      <c r="M42" s="152">
        <v>1</v>
      </c>
      <c r="N42" s="152">
        <v>3</v>
      </c>
      <c r="O42" s="152">
        <v>3</v>
      </c>
      <c r="P42" s="152">
        <v>9</v>
      </c>
      <c r="Q42" s="152">
        <v>2</v>
      </c>
      <c r="R42" s="164">
        <v>1</v>
      </c>
      <c r="S42" s="44"/>
    </row>
    <row r="43" spans="1:19" s="3" customFormat="1" ht="15.75" x14ac:dyDescent="0.25">
      <c r="A43" s="256"/>
      <c r="B43" s="257"/>
      <c r="C43" s="345"/>
      <c r="D43" s="123" t="s">
        <v>119</v>
      </c>
      <c r="E43" s="152" t="s">
        <v>148</v>
      </c>
      <c r="F43" s="161">
        <v>450</v>
      </c>
      <c r="G43" s="168">
        <f>+F43*60</f>
        <v>27000</v>
      </c>
      <c r="H43" s="152"/>
      <c r="I43" s="152"/>
      <c r="J43" s="152"/>
      <c r="K43" s="152"/>
      <c r="L43" s="264"/>
      <c r="M43" s="152">
        <v>1</v>
      </c>
      <c r="N43" s="152">
        <v>3</v>
      </c>
      <c r="O43" s="152">
        <v>3</v>
      </c>
      <c r="P43" s="152">
        <v>3</v>
      </c>
      <c r="Q43" s="152">
        <v>1</v>
      </c>
      <c r="R43" s="164">
        <v>1</v>
      </c>
      <c r="S43" s="44"/>
    </row>
    <row r="44" spans="1:19" s="3" customFormat="1" ht="15.75" x14ac:dyDescent="0.25">
      <c r="A44" s="256"/>
      <c r="B44" s="257"/>
      <c r="C44" s="345"/>
      <c r="D44" s="123" t="s">
        <v>116</v>
      </c>
      <c r="E44" s="152" t="s">
        <v>149</v>
      </c>
      <c r="F44" s="161">
        <v>350</v>
      </c>
      <c r="G44" s="168">
        <f>+F44*200</f>
        <v>70000</v>
      </c>
      <c r="H44" s="152"/>
      <c r="I44" s="152"/>
      <c r="J44" s="152"/>
      <c r="K44" s="152"/>
      <c r="L44" s="264"/>
      <c r="M44" s="152">
        <v>1</v>
      </c>
      <c r="N44" s="152">
        <v>3</v>
      </c>
      <c r="O44" s="152">
        <v>3</v>
      </c>
      <c r="P44" s="152">
        <v>9</v>
      </c>
      <c r="Q44" s="152">
        <v>2</v>
      </c>
      <c r="R44" s="164">
        <v>2</v>
      </c>
      <c r="S44" s="44"/>
    </row>
    <row r="45" spans="1:19" s="3" customFormat="1" ht="19.5" customHeight="1" x14ac:dyDescent="0.25">
      <c r="A45" s="256"/>
      <c r="B45" s="257"/>
      <c r="C45" s="345"/>
      <c r="D45" s="124" t="s">
        <v>79</v>
      </c>
      <c r="E45" s="153" t="s">
        <v>151</v>
      </c>
      <c r="F45" s="162">
        <v>1000</v>
      </c>
      <c r="G45" s="169">
        <f>+F45*200</f>
        <v>200000</v>
      </c>
      <c r="H45" s="153"/>
      <c r="I45" s="153"/>
      <c r="J45" s="153"/>
      <c r="K45" s="153"/>
      <c r="L45" s="264"/>
      <c r="M45" s="153">
        <v>1</v>
      </c>
      <c r="N45" s="153">
        <v>3</v>
      </c>
      <c r="O45" s="153"/>
      <c r="P45" s="153"/>
      <c r="Q45" s="153"/>
      <c r="R45" s="165"/>
      <c r="S45" s="44"/>
    </row>
    <row r="46" spans="1:19" s="3" customFormat="1" ht="18.75" customHeight="1" thickBot="1" x14ac:dyDescent="0.3">
      <c r="A46" s="258"/>
      <c r="B46" s="259"/>
      <c r="C46" s="346"/>
      <c r="D46" s="125" t="s">
        <v>65</v>
      </c>
      <c r="E46" s="25">
        <v>200</v>
      </c>
      <c r="F46" s="28">
        <v>220</v>
      </c>
      <c r="G46" s="26">
        <f t="shared" ref="G46" si="3">+F46*E46</f>
        <v>44000</v>
      </c>
      <c r="H46" s="27">
        <v>90</v>
      </c>
      <c r="I46" s="28">
        <v>90</v>
      </c>
      <c r="J46" s="27">
        <v>90</v>
      </c>
      <c r="K46" s="27">
        <v>90</v>
      </c>
      <c r="L46" s="265"/>
      <c r="M46" s="155">
        <v>1</v>
      </c>
      <c r="N46" s="155">
        <v>3</v>
      </c>
      <c r="O46" s="155">
        <v>3</v>
      </c>
      <c r="P46" s="155">
        <v>7</v>
      </c>
      <c r="Q46" s="155">
        <v>1</v>
      </c>
      <c r="R46" s="166">
        <v>2</v>
      </c>
      <c r="S46" s="44"/>
    </row>
    <row r="47" spans="1:19" s="3" customFormat="1" ht="25.5" customHeight="1" x14ac:dyDescent="0.25">
      <c r="A47" s="254" t="s">
        <v>112</v>
      </c>
      <c r="B47" s="255"/>
      <c r="C47" s="344">
        <f>SUM(G47:G59)</f>
        <v>759350</v>
      </c>
      <c r="D47" s="122" t="s">
        <v>78</v>
      </c>
      <c r="E47" s="151">
        <v>150</v>
      </c>
      <c r="F47" s="160">
        <v>1600</v>
      </c>
      <c r="G47" s="167">
        <f>+F47*E47</f>
        <v>240000</v>
      </c>
      <c r="H47" s="105"/>
      <c r="I47" s="105"/>
      <c r="J47" s="105"/>
      <c r="K47" s="105"/>
      <c r="L47" s="106"/>
      <c r="M47" s="151">
        <v>1</v>
      </c>
      <c r="N47" s="151">
        <v>3</v>
      </c>
      <c r="O47" s="151">
        <v>2</v>
      </c>
      <c r="P47" s="151">
        <v>3</v>
      </c>
      <c r="Q47" s="151">
        <v>1</v>
      </c>
      <c r="R47" s="163">
        <v>1</v>
      </c>
      <c r="S47" s="44"/>
    </row>
    <row r="48" spans="1:19" s="3" customFormat="1" ht="25.5" customHeight="1" x14ac:dyDescent="0.25">
      <c r="A48" s="256"/>
      <c r="B48" s="257"/>
      <c r="C48" s="345"/>
      <c r="D48" s="123" t="s">
        <v>153</v>
      </c>
      <c r="E48" s="152">
        <v>150</v>
      </c>
      <c r="F48" s="161">
        <v>15</v>
      </c>
      <c r="G48" s="168">
        <f>+F48*E48</f>
        <v>2250</v>
      </c>
      <c r="H48" s="103"/>
      <c r="I48" s="103"/>
      <c r="J48" s="103"/>
      <c r="K48" s="103"/>
      <c r="L48" s="104"/>
      <c r="M48" s="152">
        <v>1</v>
      </c>
      <c r="N48" s="152">
        <v>3</v>
      </c>
      <c r="O48" s="152">
        <v>3</v>
      </c>
      <c r="P48" s="152">
        <v>9</v>
      </c>
      <c r="Q48" s="152">
        <v>2</v>
      </c>
      <c r="R48" s="164">
        <v>1</v>
      </c>
      <c r="S48" s="44"/>
    </row>
    <row r="49" spans="1:19" s="3" customFormat="1" ht="25.5" customHeight="1" x14ac:dyDescent="0.25">
      <c r="A49" s="256"/>
      <c r="B49" s="257"/>
      <c r="C49" s="345"/>
      <c r="D49" s="123" t="s">
        <v>152</v>
      </c>
      <c r="E49" s="152">
        <v>15</v>
      </c>
      <c r="F49" s="161">
        <v>300</v>
      </c>
      <c r="G49" s="168">
        <f t="shared" ref="G49:G61" si="4">+F49*E49</f>
        <v>4500</v>
      </c>
      <c r="H49" s="103"/>
      <c r="I49" s="103"/>
      <c r="J49" s="103"/>
      <c r="K49" s="103"/>
      <c r="L49" s="104"/>
      <c r="M49" s="152">
        <v>1</v>
      </c>
      <c r="N49" s="152">
        <v>3</v>
      </c>
      <c r="O49" s="152">
        <v>2</v>
      </c>
      <c r="P49" s="152">
        <v>3</v>
      </c>
      <c r="Q49" s="152">
        <v>3</v>
      </c>
      <c r="R49" s="164">
        <v>2</v>
      </c>
      <c r="S49" s="44"/>
    </row>
    <row r="50" spans="1:19" s="3" customFormat="1" ht="25.5" customHeight="1" x14ac:dyDescent="0.25">
      <c r="A50" s="256"/>
      <c r="B50" s="257"/>
      <c r="C50" s="345"/>
      <c r="D50" s="123" t="s">
        <v>114</v>
      </c>
      <c r="E50" s="152">
        <v>150</v>
      </c>
      <c r="F50" s="161">
        <v>750</v>
      </c>
      <c r="G50" s="168">
        <f t="shared" si="4"/>
        <v>112500</v>
      </c>
      <c r="H50" s="103"/>
      <c r="I50" s="103"/>
      <c r="J50" s="103"/>
      <c r="K50" s="103"/>
      <c r="L50" s="104"/>
      <c r="M50" s="152">
        <v>1</v>
      </c>
      <c r="N50" s="152">
        <v>3</v>
      </c>
      <c r="O50" s="152">
        <v>3</v>
      </c>
      <c r="P50" s="152">
        <v>1</v>
      </c>
      <c r="Q50" s="152">
        <v>1</v>
      </c>
      <c r="R50" s="164">
        <v>1</v>
      </c>
      <c r="S50" s="44"/>
    </row>
    <row r="51" spans="1:19" s="3" customFormat="1" ht="25.5" customHeight="1" x14ac:dyDescent="0.25">
      <c r="A51" s="256"/>
      <c r="B51" s="257"/>
      <c r="C51" s="345"/>
      <c r="D51" s="123" t="s">
        <v>108</v>
      </c>
      <c r="E51" s="152">
        <v>150</v>
      </c>
      <c r="F51" s="161">
        <v>450</v>
      </c>
      <c r="G51" s="168">
        <f t="shared" si="4"/>
        <v>67500</v>
      </c>
      <c r="H51" s="103"/>
      <c r="I51" s="103"/>
      <c r="J51" s="103"/>
      <c r="K51" s="103"/>
      <c r="L51" s="104"/>
      <c r="M51" s="152">
        <v>1</v>
      </c>
      <c r="N51" s="152">
        <v>3</v>
      </c>
      <c r="O51" s="152">
        <v>3</v>
      </c>
      <c r="P51" s="152">
        <v>1</v>
      </c>
      <c r="Q51" s="152">
        <v>1</v>
      </c>
      <c r="R51" s="164">
        <v>1</v>
      </c>
      <c r="S51" s="44"/>
    </row>
    <row r="52" spans="1:19" s="3" customFormat="1" ht="25.5" customHeight="1" x14ac:dyDescent="0.25">
      <c r="A52" s="256"/>
      <c r="B52" s="257"/>
      <c r="C52" s="345"/>
      <c r="D52" s="123" t="s">
        <v>115</v>
      </c>
      <c r="E52" s="152">
        <v>150</v>
      </c>
      <c r="F52" s="161">
        <v>195</v>
      </c>
      <c r="G52" s="168">
        <f t="shared" si="4"/>
        <v>29250</v>
      </c>
      <c r="H52" s="103"/>
      <c r="I52" s="103"/>
      <c r="J52" s="103"/>
      <c r="K52" s="103"/>
      <c r="L52" s="104"/>
      <c r="M52" s="152">
        <v>1</v>
      </c>
      <c r="N52" s="152">
        <v>3</v>
      </c>
      <c r="O52" s="152">
        <v>3</v>
      </c>
      <c r="P52" s="152">
        <v>3</v>
      </c>
      <c r="Q52" s="152">
        <v>1</v>
      </c>
      <c r="R52" s="164">
        <v>3</v>
      </c>
      <c r="S52" s="44"/>
    </row>
    <row r="53" spans="1:19" s="3" customFormat="1" ht="25.5" customHeight="1" x14ac:dyDescent="0.25">
      <c r="A53" s="256"/>
      <c r="B53" s="257"/>
      <c r="C53" s="345"/>
      <c r="D53" s="123" t="s">
        <v>117</v>
      </c>
      <c r="E53" s="152">
        <v>150</v>
      </c>
      <c r="F53" s="161">
        <v>55</v>
      </c>
      <c r="G53" s="168">
        <f t="shared" si="4"/>
        <v>8250</v>
      </c>
      <c r="H53" s="103"/>
      <c r="I53" s="103"/>
      <c r="J53" s="103"/>
      <c r="K53" s="103"/>
      <c r="L53" s="104"/>
      <c r="M53" s="152">
        <v>1</v>
      </c>
      <c r="N53" s="152">
        <v>3</v>
      </c>
      <c r="O53" s="152">
        <v>3</v>
      </c>
      <c r="P53" s="152">
        <v>9</v>
      </c>
      <c r="Q53" s="152">
        <v>2</v>
      </c>
      <c r="R53" s="164">
        <v>1</v>
      </c>
      <c r="S53" s="44"/>
    </row>
    <row r="54" spans="1:19" s="3" customFormat="1" ht="25.5" customHeight="1" x14ac:dyDescent="0.25">
      <c r="A54" s="256"/>
      <c r="B54" s="257"/>
      <c r="C54" s="345"/>
      <c r="D54" s="123" t="s">
        <v>120</v>
      </c>
      <c r="E54" s="152">
        <v>150</v>
      </c>
      <c r="F54" s="161">
        <v>225</v>
      </c>
      <c r="G54" s="168">
        <f t="shared" si="4"/>
        <v>33750</v>
      </c>
      <c r="H54" s="103"/>
      <c r="I54" s="103"/>
      <c r="J54" s="103"/>
      <c r="K54" s="103"/>
      <c r="L54" s="104"/>
      <c r="M54" s="152">
        <v>1</v>
      </c>
      <c r="N54" s="152">
        <v>3</v>
      </c>
      <c r="O54" s="152">
        <v>2</v>
      </c>
      <c r="P54" s="152">
        <v>2</v>
      </c>
      <c r="Q54" s="152">
        <v>2</v>
      </c>
      <c r="R54" s="164">
        <v>1</v>
      </c>
      <c r="S54" s="44"/>
    </row>
    <row r="55" spans="1:19" s="3" customFormat="1" ht="25.5" customHeight="1" x14ac:dyDescent="0.25">
      <c r="A55" s="256"/>
      <c r="B55" s="257"/>
      <c r="C55" s="345"/>
      <c r="D55" s="127" t="s">
        <v>116</v>
      </c>
      <c r="E55" s="152">
        <v>150</v>
      </c>
      <c r="F55" s="161">
        <v>350</v>
      </c>
      <c r="G55" s="168">
        <f t="shared" si="4"/>
        <v>52500</v>
      </c>
      <c r="H55" s="103"/>
      <c r="I55" s="103"/>
      <c r="J55" s="103"/>
      <c r="K55" s="103"/>
      <c r="L55" s="104"/>
      <c r="M55" s="152">
        <v>1</v>
      </c>
      <c r="N55" s="152">
        <v>3</v>
      </c>
      <c r="O55" s="152">
        <v>3</v>
      </c>
      <c r="P55" s="152">
        <v>9</v>
      </c>
      <c r="Q55" s="152">
        <v>2</v>
      </c>
      <c r="R55" s="164">
        <v>2</v>
      </c>
      <c r="S55" s="44"/>
    </row>
    <row r="56" spans="1:19" s="3" customFormat="1" ht="22.5" customHeight="1" x14ac:dyDescent="0.25">
      <c r="A56" s="256"/>
      <c r="B56" s="257"/>
      <c r="C56" s="345"/>
      <c r="D56" s="128" t="s">
        <v>79</v>
      </c>
      <c r="E56" s="152">
        <v>150</v>
      </c>
      <c r="F56" s="161">
        <v>1000</v>
      </c>
      <c r="G56" s="168">
        <f t="shared" si="4"/>
        <v>150000</v>
      </c>
      <c r="H56" s="103"/>
      <c r="I56" s="103"/>
      <c r="J56" s="103"/>
      <c r="K56" s="103"/>
      <c r="L56" s="104"/>
      <c r="M56" s="152">
        <v>1</v>
      </c>
      <c r="N56" s="152">
        <v>3</v>
      </c>
      <c r="O56" s="152"/>
      <c r="P56" s="152"/>
      <c r="Q56" s="152"/>
      <c r="R56" s="164"/>
      <c r="S56" s="44"/>
    </row>
    <row r="57" spans="1:19" s="3" customFormat="1" ht="22.5" customHeight="1" x14ac:dyDescent="0.25">
      <c r="A57" s="256"/>
      <c r="B57" s="257"/>
      <c r="C57" s="345"/>
      <c r="D57" s="126" t="s">
        <v>65</v>
      </c>
      <c r="E57" s="25">
        <v>200</v>
      </c>
      <c r="F57" s="28">
        <v>250</v>
      </c>
      <c r="G57" s="168">
        <f t="shared" si="4"/>
        <v>50000</v>
      </c>
      <c r="H57" s="27">
        <v>90</v>
      </c>
      <c r="I57" s="28">
        <v>90</v>
      </c>
      <c r="J57" s="27">
        <v>90</v>
      </c>
      <c r="K57" s="27">
        <v>90</v>
      </c>
      <c r="L57" s="104"/>
      <c r="M57" s="152">
        <v>1</v>
      </c>
      <c r="N57" s="152">
        <v>3</v>
      </c>
      <c r="O57" s="152">
        <v>3</v>
      </c>
      <c r="P57" s="152">
        <v>7</v>
      </c>
      <c r="Q57" s="152">
        <v>1</v>
      </c>
      <c r="R57" s="164">
        <v>2</v>
      </c>
      <c r="S57" s="44"/>
    </row>
    <row r="58" spans="1:19" s="3" customFormat="1" ht="27.75" customHeight="1" x14ac:dyDescent="0.25">
      <c r="A58" s="256"/>
      <c r="B58" s="257"/>
      <c r="C58" s="345"/>
      <c r="D58" s="124" t="s">
        <v>118</v>
      </c>
      <c r="E58" s="153">
        <v>60</v>
      </c>
      <c r="F58" s="162">
        <v>35</v>
      </c>
      <c r="G58" s="168">
        <f t="shared" si="4"/>
        <v>2100</v>
      </c>
      <c r="H58" s="42"/>
      <c r="I58" s="42"/>
      <c r="J58" s="42"/>
      <c r="K58" s="42"/>
      <c r="L58" s="43"/>
      <c r="M58" s="153">
        <v>1</v>
      </c>
      <c r="N58" s="153">
        <v>3</v>
      </c>
      <c r="O58" s="153">
        <v>3</v>
      </c>
      <c r="P58" s="153">
        <v>9</v>
      </c>
      <c r="Q58" s="153">
        <v>2</v>
      </c>
      <c r="R58" s="165">
        <v>1</v>
      </c>
      <c r="S58" s="44"/>
    </row>
    <row r="59" spans="1:19" s="3" customFormat="1" ht="22.5" customHeight="1" thickBot="1" x14ac:dyDescent="0.3">
      <c r="A59" s="258"/>
      <c r="B59" s="259"/>
      <c r="C59" s="346"/>
      <c r="D59" s="125" t="s">
        <v>154</v>
      </c>
      <c r="E59" s="155">
        <v>15</v>
      </c>
      <c r="F59" s="170">
        <v>450</v>
      </c>
      <c r="G59" s="168">
        <f t="shared" si="4"/>
        <v>6750</v>
      </c>
      <c r="H59" s="107"/>
      <c r="I59" s="107"/>
      <c r="J59" s="107"/>
      <c r="K59" s="107"/>
      <c r="L59" s="108"/>
      <c r="M59" s="155">
        <v>1</v>
      </c>
      <c r="N59" s="155">
        <v>3</v>
      </c>
      <c r="O59" s="155">
        <v>3</v>
      </c>
      <c r="P59" s="155">
        <v>3</v>
      </c>
      <c r="Q59" s="155">
        <v>1</v>
      </c>
      <c r="R59" s="166">
        <v>1</v>
      </c>
      <c r="S59" s="44"/>
    </row>
    <row r="60" spans="1:19" s="3" customFormat="1" ht="15.75" customHeight="1" thickBot="1" x14ac:dyDescent="0.3">
      <c r="A60" s="321" t="s">
        <v>124</v>
      </c>
      <c r="B60" s="322"/>
      <c r="C60" s="246">
        <f>SUM(G60:G72)</f>
        <v>1030125</v>
      </c>
      <c r="D60" s="129" t="s">
        <v>78</v>
      </c>
      <c r="E60" s="109">
        <v>200</v>
      </c>
      <c r="F60" s="159">
        <v>1600</v>
      </c>
      <c r="G60" s="110">
        <f t="shared" si="4"/>
        <v>320000</v>
      </c>
      <c r="H60" s="111"/>
      <c r="I60" s="111"/>
      <c r="J60" s="111"/>
      <c r="K60" s="111"/>
      <c r="L60" s="222" t="s">
        <v>46</v>
      </c>
      <c r="M60" s="155">
        <v>1</v>
      </c>
      <c r="N60" s="155">
        <v>3</v>
      </c>
      <c r="O60" s="109">
        <v>2</v>
      </c>
      <c r="P60" s="109">
        <v>3</v>
      </c>
      <c r="Q60" s="109">
        <v>1</v>
      </c>
      <c r="R60" s="112">
        <v>1</v>
      </c>
    </row>
    <row r="61" spans="1:19" s="3" customFormat="1" ht="15.75" customHeight="1" thickBot="1" x14ac:dyDescent="0.3">
      <c r="A61" s="321"/>
      <c r="B61" s="322"/>
      <c r="C61" s="246"/>
      <c r="D61" s="129" t="s">
        <v>109</v>
      </c>
      <c r="E61" s="109">
        <v>250</v>
      </c>
      <c r="F61" s="159">
        <v>15</v>
      </c>
      <c r="G61" s="110">
        <f t="shared" si="4"/>
        <v>3750</v>
      </c>
      <c r="H61" s="111"/>
      <c r="I61" s="111"/>
      <c r="J61" s="111"/>
      <c r="K61" s="111"/>
      <c r="L61" s="222"/>
      <c r="M61" s="155">
        <v>1</v>
      </c>
      <c r="N61" s="155">
        <v>3</v>
      </c>
      <c r="O61" s="109">
        <v>3</v>
      </c>
      <c r="P61" s="109">
        <v>9</v>
      </c>
      <c r="Q61" s="109">
        <v>2</v>
      </c>
      <c r="R61" s="112">
        <v>1</v>
      </c>
    </row>
    <row r="62" spans="1:19" s="3" customFormat="1" ht="15.75" customHeight="1" thickBot="1" x14ac:dyDescent="0.3">
      <c r="A62" s="321"/>
      <c r="B62" s="322"/>
      <c r="C62" s="246"/>
      <c r="D62" s="129" t="s">
        <v>104</v>
      </c>
      <c r="E62" s="109">
        <v>20</v>
      </c>
      <c r="F62" s="159">
        <v>300</v>
      </c>
      <c r="G62" s="110">
        <f>+F62*E62</f>
        <v>6000</v>
      </c>
      <c r="H62" s="111"/>
      <c r="I62" s="111"/>
      <c r="J62" s="111"/>
      <c r="K62" s="111"/>
      <c r="L62" s="222"/>
      <c r="M62" s="155">
        <v>1</v>
      </c>
      <c r="N62" s="155">
        <v>3</v>
      </c>
      <c r="O62" s="109">
        <v>2</v>
      </c>
      <c r="P62" s="109">
        <v>3</v>
      </c>
      <c r="Q62" s="109">
        <v>3</v>
      </c>
      <c r="R62" s="112">
        <v>2</v>
      </c>
    </row>
    <row r="63" spans="1:19" s="3" customFormat="1" ht="15.75" customHeight="1" thickBot="1" x14ac:dyDescent="0.3">
      <c r="A63" s="321"/>
      <c r="B63" s="322"/>
      <c r="C63" s="246"/>
      <c r="D63" s="129" t="s">
        <v>120</v>
      </c>
      <c r="E63" s="109">
        <v>250</v>
      </c>
      <c r="F63" s="159">
        <v>225</v>
      </c>
      <c r="G63" s="110">
        <f t="shared" ref="G63:G72" si="5">+F63*E63</f>
        <v>56250</v>
      </c>
      <c r="H63" s="111"/>
      <c r="I63" s="111"/>
      <c r="J63" s="111"/>
      <c r="K63" s="111"/>
      <c r="L63" s="222"/>
      <c r="M63" s="155">
        <v>1</v>
      </c>
      <c r="N63" s="155">
        <v>3</v>
      </c>
      <c r="O63" s="109">
        <v>2</v>
      </c>
      <c r="P63" s="109">
        <v>2</v>
      </c>
      <c r="Q63" s="109">
        <v>2</v>
      </c>
      <c r="R63" s="112">
        <v>1</v>
      </c>
    </row>
    <row r="64" spans="1:19" s="3" customFormat="1" ht="15.75" customHeight="1" thickBot="1" x14ac:dyDescent="0.3">
      <c r="A64" s="321"/>
      <c r="B64" s="322"/>
      <c r="C64" s="246"/>
      <c r="D64" s="129" t="s">
        <v>116</v>
      </c>
      <c r="E64" s="109">
        <v>250</v>
      </c>
      <c r="F64" s="159">
        <v>350</v>
      </c>
      <c r="G64" s="110">
        <f t="shared" si="5"/>
        <v>87500</v>
      </c>
      <c r="H64" s="111"/>
      <c r="I64" s="111"/>
      <c r="J64" s="111"/>
      <c r="K64" s="111"/>
      <c r="L64" s="222"/>
      <c r="M64" s="155">
        <v>1</v>
      </c>
      <c r="N64" s="155">
        <v>3</v>
      </c>
      <c r="O64" s="109">
        <v>3</v>
      </c>
      <c r="P64" s="109">
        <v>9</v>
      </c>
      <c r="Q64" s="109">
        <v>2</v>
      </c>
      <c r="R64" s="112">
        <v>2</v>
      </c>
    </row>
    <row r="65" spans="1:18" s="3" customFormat="1" ht="15.75" customHeight="1" thickBot="1" x14ac:dyDescent="0.3">
      <c r="A65" s="321"/>
      <c r="B65" s="322"/>
      <c r="C65" s="246"/>
      <c r="D65" s="129" t="s">
        <v>79</v>
      </c>
      <c r="E65" s="109">
        <v>200</v>
      </c>
      <c r="F65" s="159">
        <v>1000</v>
      </c>
      <c r="G65" s="110">
        <f t="shared" si="5"/>
        <v>200000</v>
      </c>
      <c r="H65" s="111"/>
      <c r="I65" s="111"/>
      <c r="J65" s="111"/>
      <c r="K65" s="111"/>
      <c r="L65" s="222"/>
      <c r="M65" s="155">
        <v>1</v>
      </c>
      <c r="N65" s="155">
        <v>3</v>
      </c>
      <c r="O65" s="109"/>
      <c r="P65" s="109"/>
      <c r="Q65" s="109"/>
      <c r="R65" s="112"/>
    </row>
    <row r="66" spans="1:18" s="3" customFormat="1" ht="15.75" customHeight="1" thickBot="1" x14ac:dyDescent="0.3">
      <c r="A66" s="321"/>
      <c r="B66" s="322"/>
      <c r="C66" s="246"/>
      <c r="D66" s="129" t="s">
        <v>65</v>
      </c>
      <c r="E66" s="25">
        <v>220</v>
      </c>
      <c r="F66" s="28">
        <v>250</v>
      </c>
      <c r="G66" s="110">
        <f t="shared" si="5"/>
        <v>55000</v>
      </c>
      <c r="H66" s="27">
        <v>90</v>
      </c>
      <c r="I66" s="28">
        <v>90</v>
      </c>
      <c r="J66" s="27">
        <v>90</v>
      </c>
      <c r="K66" s="27">
        <v>90</v>
      </c>
      <c r="L66" s="222"/>
      <c r="M66" s="155">
        <v>1</v>
      </c>
      <c r="N66" s="155">
        <v>3</v>
      </c>
      <c r="O66" s="109">
        <v>3</v>
      </c>
      <c r="P66" s="109">
        <v>7</v>
      </c>
      <c r="Q66" s="109">
        <v>1</v>
      </c>
      <c r="R66" s="112">
        <v>2</v>
      </c>
    </row>
    <row r="67" spans="1:18" s="3" customFormat="1" ht="15.75" customHeight="1" thickBot="1" x14ac:dyDescent="0.3">
      <c r="A67" s="321"/>
      <c r="B67" s="322"/>
      <c r="C67" s="246"/>
      <c r="D67" s="129" t="s">
        <v>118</v>
      </c>
      <c r="E67" s="109">
        <v>75</v>
      </c>
      <c r="F67" s="159">
        <v>35</v>
      </c>
      <c r="G67" s="110">
        <f t="shared" si="5"/>
        <v>2625</v>
      </c>
      <c r="H67" s="111"/>
      <c r="I67" s="111"/>
      <c r="J67" s="111"/>
      <c r="K67" s="111"/>
      <c r="L67" s="222"/>
      <c r="M67" s="155">
        <v>1</v>
      </c>
      <c r="N67" s="155">
        <v>3</v>
      </c>
      <c r="O67" s="109">
        <v>3</v>
      </c>
      <c r="P67" s="109">
        <v>9</v>
      </c>
      <c r="Q67" s="109">
        <v>2</v>
      </c>
      <c r="R67" s="112">
        <v>1</v>
      </c>
    </row>
    <row r="68" spans="1:18" s="3" customFormat="1" ht="15.75" customHeight="1" thickBot="1" x14ac:dyDescent="0.3">
      <c r="A68" s="321"/>
      <c r="B68" s="322"/>
      <c r="C68" s="246"/>
      <c r="D68" s="129" t="s">
        <v>119</v>
      </c>
      <c r="E68" s="109">
        <v>20</v>
      </c>
      <c r="F68" s="159">
        <v>450</v>
      </c>
      <c r="G68" s="110">
        <f t="shared" si="5"/>
        <v>9000</v>
      </c>
      <c r="H68" s="111"/>
      <c r="I68" s="111"/>
      <c r="J68" s="111"/>
      <c r="K68" s="111"/>
      <c r="L68" s="222"/>
      <c r="M68" s="155">
        <v>1</v>
      </c>
      <c r="N68" s="155">
        <v>3</v>
      </c>
      <c r="O68" s="109">
        <v>3</v>
      </c>
      <c r="P68" s="109">
        <v>3</v>
      </c>
      <c r="Q68" s="109">
        <v>1</v>
      </c>
      <c r="R68" s="112">
        <v>1</v>
      </c>
    </row>
    <row r="69" spans="1:18" s="3" customFormat="1" ht="15.75" customHeight="1" thickBot="1" x14ac:dyDescent="0.3">
      <c r="A69" s="321"/>
      <c r="B69" s="322"/>
      <c r="C69" s="246"/>
      <c r="D69" s="129" t="s">
        <v>114</v>
      </c>
      <c r="E69" s="109">
        <v>200</v>
      </c>
      <c r="F69" s="159">
        <v>750</v>
      </c>
      <c r="G69" s="110">
        <f t="shared" si="5"/>
        <v>150000</v>
      </c>
      <c r="H69" s="111"/>
      <c r="I69" s="111"/>
      <c r="J69" s="111"/>
      <c r="K69" s="111"/>
      <c r="L69" s="222"/>
      <c r="M69" s="155">
        <v>1</v>
      </c>
      <c r="N69" s="155">
        <v>3</v>
      </c>
      <c r="O69" s="109">
        <v>3</v>
      </c>
      <c r="P69" s="109">
        <v>1</v>
      </c>
      <c r="Q69" s="109">
        <v>1</v>
      </c>
      <c r="R69" s="112">
        <v>1</v>
      </c>
    </row>
    <row r="70" spans="1:18" s="3" customFormat="1" ht="15.75" customHeight="1" thickBot="1" x14ac:dyDescent="0.3">
      <c r="A70" s="321"/>
      <c r="B70" s="322"/>
      <c r="C70" s="246"/>
      <c r="D70" s="129" t="s">
        <v>108</v>
      </c>
      <c r="E70" s="109">
        <v>200</v>
      </c>
      <c r="F70" s="159">
        <v>450</v>
      </c>
      <c r="G70" s="110">
        <f t="shared" si="5"/>
        <v>90000</v>
      </c>
      <c r="H70" s="111"/>
      <c r="I70" s="111"/>
      <c r="J70" s="111"/>
      <c r="K70" s="111"/>
      <c r="L70" s="222"/>
      <c r="M70" s="155">
        <v>1</v>
      </c>
      <c r="N70" s="155">
        <v>3</v>
      </c>
      <c r="O70" s="109">
        <v>3</v>
      </c>
      <c r="P70" s="109">
        <v>1</v>
      </c>
      <c r="Q70" s="109">
        <v>1</v>
      </c>
      <c r="R70" s="112">
        <v>1</v>
      </c>
    </row>
    <row r="71" spans="1:18" s="3" customFormat="1" ht="15.75" customHeight="1" thickBot="1" x14ac:dyDescent="0.3">
      <c r="A71" s="321"/>
      <c r="B71" s="322"/>
      <c r="C71" s="246"/>
      <c r="D71" s="129" t="s">
        <v>115</v>
      </c>
      <c r="E71" s="109">
        <v>200</v>
      </c>
      <c r="F71" s="159">
        <v>195</v>
      </c>
      <c r="G71" s="110">
        <f t="shared" si="5"/>
        <v>39000</v>
      </c>
      <c r="H71" s="111"/>
      <c r="I71" s="111"/>
      <c r="J71" s="111"/>
      <c r="K71" s="111"/>
      <c r="L71" s="222"/>
      <c r="M71" s="155">
        <v>1</v>
      </c>
      <c r="N71" s="155">
        <v>3</v>
      </c>
      <c r="O71" s="109">
        <v>3</v>
      </c>
      <c r="P71" s="109">
        <v>3</v>
      </c>
      <c r="Q71" s="109">
        <v>1</v>
      </c>
      <c r="R71" s="112">
        <v>3</v>
      </c>
    </row>
    <row r="72" spans="1:18" s="3" customFormat="1" ht="15.75" customHeight="1" thickBot="1" x14ac:dyDescent="0.3">
      <c r="A72" s="321"/>
      <c r="B72" s="322"/>
      <c r="C72" s="246"/>
      <c r="D72" s="129" t="s">
        <v>117</v>
      </c>
      <c r="E72" s="109">
        <v>200</v>
      </c>
      <c r="F72" s="159">
        <v>55</v>
      </c>
      <c r="G72" s="110">
        <f t="shared" si="5"/>
        <v>11000</v>
      </c>
      <c r="H72" s="111"/>
      <c r="I72" s="111"/>
      <c r="J72" s="111"/>
      <c r="K72" s="111"/>
      <c r="L72" s="222"/>
      <c r="M72" s="155">
        <v>1</v>
      </c>
      <c r="N72" s="155">
        <v>3</v>
      </c>
      <c r="O72" s="109">
        <v>3</v>
      </c>
      <c r="P72" s="109">
        <v>9</v>
      </c>
      <c r="Q72" s="109">
        <v>2</v>
      </c>
      <c r="R72" s="112">
        <v>1</v>
      </c>
    </row>
    <row r="73" spans="1:18" s="3" customFormat="1" ht="16.5" thickBot="1" x14ac:dyDescent="0.3">
      <c r="A73" s="279" t="s">
        <v>45</v>
      </c>
      <c r="B73" s="280"/>
      <c r="C73" s="280"/>
      <c r="D73" s="280"/>
      <c r="E73" s="280"/>
      <c r="F73" s="280"/>
      <c r="G73" s="280"/>
      <c r="H73" s="280"/>
      <c r="I73" s="280"/>
      <c r="J73" s="280"/>
      <c r="K73" s="280"/>
      <c r="L73" s="280"/>
      <c r="M73" s="280"/>
      <c r="N73" s="280"/>
      <c r="O73" s="280"/>
      <c r="P73" s="280"/>
      <c r="Q73" s="280"/>
      <c r="R73" s="339"/>
    </row>
    <row r="74" spans="1:18" s="3" customFormat="1" ht="16.5" customHeight="1" thickTop="1" x14ac:dyDescent="0.25">
      <c r="A74" s="234" t="s">
        <v>14</v>
      </c>
      <c r="B74" s="235" t="s">
        <v>15</v>
      </c>
      <c r="C74" s="236"/>
      <c r="D74" s="224" t="s">
        <v>16</v>
      </c>
      <c r="E74" s="224" t="s">
        <v>17</v>
      </c>
      <c r="F74" s="224" t="s">
        <v>18</v>
      </c>
      <c r="G74" s="224" t="s">
        <v>19</v>
      </c>
      <c r="H74" s="224" t="s">
        <v>20</v>
      </c>
      <c r="I74" s="224"/>
      <c r="J74" s="224"/>
      <c r="K74" s="224"/>
      <c r="L74" s="225" t="s">
        <v>21</v>
      </c>
      <c r="M74" s="225" t="s">
        <v>22</v>
      </c>
      <c r="N74" s="225"/>
      <c r="O74" s="225"/>
      <c r="P74" s="225"/>
      <c r="Q74" s="225"/>
      <c r="R74" s="227"/>
    </row>
    <row r="75" spans="1:18" s="3" customFormat="1" ht="16.5" thickBot="1" x14ac:dyDescent="0.3">
      <c r="A75" s="233"/>
      <c r="B75" s="340"/>
      <c r="C75" s="341"/>
      <c r="D75" s="219"/>
      <c r="E75" s="219"/>
      <c r="F75" s="219"/>
      <c r="G75" s="219"/>
      <c r="H75" s="116" t="s">
        <v>23</v>
      </c>
      <c r="I75" s="116" t="s">
        <v>24</v>
      </c>
      <c r="J75" s="116" t="s">
        <v>25</v>
      </c>
      <c r="K75" s="116" t="s">
        <v>26</v>
      </c>
      <c r="L75" s="226"/>
      <c r="M75" s="226"/>
      <c r="N75" s="226"/>
      <c r="O75" s="226"/>
      <c r="P75" s="226"/>
      <c r="Q75" s="226"/>
      <c r="R75" s="228"/>
    </row>
    <row r="76" spans="1:18" s="3" customFormat="1" ht="201.75" customHeight="1" thickTop="1" thickBot="1" x14ac:dyDescent="0.3">
      <c r="A76" s="38" t="s">
        <v>60</v>
      </c>
      <c r="B76" s="342" t="s">
        <v>61</v>
      </c>
      <c r="C76" s="343"/>
      <c r="D76" s="39"/>
      <c r="E76" s="39"/>
      <c r="F76" s="39"/>
      <c r="G76" s="40"/>
      <c r="H76" s="40"/>
      <c r="I76" s="40"/>
      <c r="J76" s="41"/>
      <c r="K76" s="16"/>
      <c r="L76" s="17"/>
      <c r="M76" s="231"/>
      <c r="N76" s="231"/>
      <c r="O76" s="231"/>
      <c r="P76" s="231"/>
      <c r="Q76" s="231"/>
      <c r="R76" s="232"/>
    </row>
    <row r="77" spans="1:18" s="3" customFormat="1" ht="16.5" thickTop="1" x14ac:dyDescent="0.25">
      <c r="A77" s="18"/>
      <c r="B77" s="19"/>
      <c r="C77" s="19"/>
      <c r="D77" s="19"/>
      <c r="E77" s="19"/>
      <c r="F77" s="19"/>
      <c r="G77" s="19"/>
      <c r="H77" s="19"/>
      <c r="I77" s="19"/>
      <c r="J77" s="19"/>
      <c r="K77" s="19"/>
      <c r="L77" s="19"/>
      <c r="M77" s="19"/>
      <c r="N77" s="19"/>
      <c r="O77" s="19"/>
      <c r="P77" s="19"/>
      <c r="Q77" s="19"/>
      <c r="R77" s="20"/>
    </row>
    <row r="78" spans="1:18" s="3" customFormat="1" ht="15.75" x14ac:dyDescent="0.25">
      <c r="A78" s="21" t="s">
        <v>27</v>
      </c>
      <c r="B78" s="22"/>
      <c r="C78" s="22"/>
      <c r="D78" s="22"/>
      <c r="E78" s="22"/>
      <c r="F78" s="22"/>
      <c r="G78" s="22"/>
      <c r="H78" s="22"/>
      <c r="I78" s="22"/>
      <c r="J78" s="22"/>
      <c r="K78" s="22"/>
      <c r="L78" s="22"/>
      <c r="M78" s="22"/>
      <c r="N78" s="22"/>
      <c r="O78" s="22"/>
      <c r="P78" s="22"/>
      <c r="Q78" s="22"/>
      <c r="R78" s="23"/>
    </row>
    <row r="79" spans="1:18" s="3" customFormat="1" ht="15.75" customHeight="1" x14ac:dyDescent="0.25">
      <c r="A79" s="325" t="s">
        <v>28</v>
      </c>
      <c r="B79" s="326"/>
      <c r="C79" s="219" t="s">
        <v>29</v>
      </c>
      <c r="D79" s="219" t="s">
        <v>30</v>
      </c>
      <c r="E79" s="219"/>
      <c r="F79" s="219"/>
      <c r="G79" s="219"/>
      <c r="H79" s="219" t="s">
        <v>31</v>
      </c>
      <c r="I79" s="219"/>
      <c r="J79" s="219"/>
      <c r="K79" s="219"/>
      <c r="L79" s="226" t="s">
        <v>32</v>
      </c>
      <c r="M79" s="219" t="s">
        <v>33</v>
      </c>
      <c r="N79" s="219"/>
      <c r="O79" s="219"/>
      <c r="P79" s="219"/>
      <c r="Q79" s="219"/>
      <c r="R79" s="220"/>
    </row>
    <row r="80" spans="1:18" s="3" customFormat="1" ht="47.25" x14ac:dyDescent="0.25">
      <c r="A80" s="327"/>
      <c r="B80" s="328"/>
      <c r="C80" s="250"/>
      <c r="D80" s="119" t="s">
        <v>34</v>
      </c>
      <c r="E80" s="119" t="s">
        <v>35</v>
      </c>
      <c r="F80" s="119" t="s">
        <v>36</v>
      </c>
      <c r="G80" s="119" t="s">
        <v>37</v>
      </c>
      <c r="H80" s="119" t="s">
        <v>23</v>
      </c>
      <c r="I80" s="119" t="s">
        <v>24</v>
      </c>
      <c r="J80" s="119" t="s">
        <v>25</v>
      </c>
      <c r="K80" s="119" t="s">
        <v>26</v>
      </c>
      <c r="L80" s="249"/>
      <c r="M80" s="120" t="s">
        <v>38</v>
      </c>
      <c r="N80" s="120" t="s">
        <v>39</v>
      </c>
      <c r="O80" s="120" t="s">
        <v>40</v>
      </c>
      <c r="P80" s="120" t="s">
        <v>41</v>
      </c>
      <c r="Q80" s="120" t="s">
        <v>42</v>
      </c>
      <c r="R80" s="121" t="s">
        <v>43</v>
      </c>
    </row>
    <row r="81" spans="1:18" ht="23.25" customHeight="1" x14ac:dyDescent="0.25">
      <c r="A81" s="329" t="s">
        <v>156</v>
      </c>
      <c r="B81" s="330"/>
      <c r="C81" s="323">
        <f>SUM(G81:G82)</f>
        <v>2152800</v>
      </c>
      <c r="D81" s="156" t="s">
        <v>155</v>
      </c>
      <c r="E81" s="157">
        <v>624</v>
      </c>
      <c r="F81" s="158">
        <v>2700</v>
      </c>
      <c r="G81" s="158">
        <f>+E81*F81</f>
        <v>1684800</v>
      </c>
      <c r="H81" s="51"/>
      <c r="I81" s="51"/>
      <c r="J81" s="50"/>
      <c r="K81" s="51"/>
      <c r="L81" s="218" t="s">
        <v>47</v>
      </c>
      <c r="M81" s="48"/>
      <c r="N81" s="48"/>
      <c r="O81" s="48"/>
      <c r="P81" s="48"/>
      <c r="Q81" s="48"/>
      <c r="R81" s="48"/>
    </row>
    <row r="82" spans="1:18" ht="75.75" customHeight="1" thickBot="1" x14ac:dyDescent="0.3">
      <c r="A82" s="331"/>
      <c r="B82" s="332"/>
      <c r="C82" s="324"/>
      <c r="D82" s="156" t="s">
        <v>71</v>
      </c>
      <c r="E82" s="157">
        <v>12</v>
      </c>
      <c r="F82" s="158">
        <f>750*52</f>
        <v>39000</v>
      </c>
      <c r="G82" s="158">
        <f>+E82*F82</f>
        <v>468000</v>
      </c>
      <c r="H82" s="51"/>
      <c r="I82" s="51"/>
      <c r="J82" s="50"/>
      <c r="K82" s="51"/>
      <c r="L82" s="218"/>
      <c r="M82" s="48"/>
      <c r="N82" s="48"/>
      <c r="O82" s="48"/>
      <c r="P82" s="48"/>
      <c r="Q82" s="48"/>
      <c r="R82" s="48"/>
    </row>
    <row r="83" spans="1:18" ht="27.75" customHeight="1" thickTop="1" x14ac:dyDescent="0.25">
      <c r="A83" s="234" t="s">
        <v>14</v>
      </c>
      <c r="B83" s="235" t="s">
        <v>15</v>
      </c>
      <c r="C83" s="236"/>
      <c r="D83" s="224" t="s">
        <v>16</v>
      </c>
      <c r="E83" s="224" t="s">
        <v>17</v>
      </c>
      <c r="F83" s="224" t="s">
        <v>18</v>
      </c>
      <c r="G83" s="224" t="s">
        <v>19</v>
      </c>
      <c r="H83" s="224" t="s">
        <v>20</v>
      </c>
      <c r="I83" s="224"/>
      <c r="J83" s="224"/>
      <c r="K83" s="224"/>
      <c r="L83" s="225" t="s">
        <v>21</v>
      </c>
      <c r="M83" s="225" t="s">
        <v>22</v>
      </c>
      <c r="N83" s="225"/>
      <c r="O83" s="225"/>
      <c r="P83" s="225"/>
      <c r="Q83" s="225"/>
      <c r="R83" s="227"/>
    </row>
    <row r="84" spans="1:18" ht="28.5" customHeight="1" x14ac:dyDescent="0.25">
      <c r="A84" s="233"/>
      <c r="B84" s="237"/>
      <c r="C84" s="238"/>
      <c r="D84" s="219"/>
      <c r="E84" s="219"/>
      <c r="F84" s="219"/>
      <c r="G84" s="219"/>
      <c r="H84" s="116" t="s">
        <v>23</v>
      </c>
      <c r="I84" s="116" t="s">
        <v>24</v>
      </c>
      <c r="J84" s="116" t="s">
        <v>25</v>
      </c>
      <c r="K84" s="116" t="s">
        <v>26</v>
      </c>
      <c r="L84" s="226"/>
      <c r="M84" s="226"/>
      <c r="N84" s="226"/>
      <c r="O84" s="226"/>
      <c r="P84" s="226"/>
      <c r="Q84" s="226"/>
      <c r="R84" s="228"/>
    </row>
    <row r="85" spans="1:18" ht="80.25" customHeight="1" thickBot="1" x14ac:dyDescent="0.3">
      <c r="A85" s="32" t="s">
        <v>72</v>
      </c>
      <c r="B85" s="229"/>
      <c r="C85" s="230"/>
      <c r="D85" s="14" t="s">
        <v>48</v>
      </c>
      <c r="E85" s="14" t="s">
        <v>75</v>
      </c>
      <c r="F85" s="14">
        <v>32</v>
      </c>
      <c r="G85" s="14">
        <v>32</v>
      </c>
      <c r="H85" s="15"/>
      <c r="I85" s="15"/>
      <c r="J85" s="15"/>
      <c r="K85" s="16"/>
      <c r="L85" s="17"/>
      <c r="M85" s="231"/>
      <c r="N85" s="231"/>
      <c r="O85" s="231"/>
      <c r="P85" s="231"/>
      <c r="Q85" s="231"/>
      <c r="R85" s="232"/>
    </row>
    <row r="86" spans="1:18" ht="23.25" customHeight="1" thickTop="1" x14ac:dyDescent="0.25">
      <c r="A86" s="21" t="s">
        <v>27</v>
      </c>
      <c r="B86" s="22"/>
      <c r="C86" s="22"/>
      <c r="D86" s="22"/>
      <c r="E86" s="22"/>
      <c r="F86" s="22"/>
      <c r="G86" s="22"/>
      <c r="H86" s="22"/>
      <c r="I86" s="22"/>
      <c r="J86" s="22"/>
      <c r="K86" s="22"/>
      <c r="L86" s="22"/>
      <c r="M86" s="22"/>
      <c r="N86" s="22"/>
      <c r="O86" s="22"/>
      <c r="P86" s="22"/>
      <c r="Q86" s="22"/>
      <c r="R86" s="23"/>
    </row>
    <row r="87" spans="1:18" ht="15.75" customHeight="1" x14ac:dyDescent="0.25">
      <c r="A87" s="233" t="s">
        <v>28</v>
      </c>
      <c r="B87" s="226"/>
      <c r="C87" s="219" t="s">
        <v>29</v>
      </c>
      <c r="D87" s="219" t="s">
        <v>30</v>
      </c>
      <c r="E87" s="219"/>
      <c r="F87" s="219"/>
      <c r="G87" s="219"/>
      <c r="H87" s="219" t="s">
        <v>31</v>
      </c>
      <c r="I87" s="219"/>
      <c r="J87" s="219"/>
      <c r="K87" s="219"/>
      <c r="L87" s="226" t="s">
        <v>32</v>
      </c>
      <c r="M87" s="219" t="s">
        <v>33</v>
      </c>
      <c r="N87" s="219"/>
      <c r="O87" s="219"/>
      <c r="P87" s="219"/>
      <c r="Q87" s="219"/>
      <c r="R87" s="220"/>
    </row>
    <row r="88" spans="1:18" ht="47.25" x14ac:dyDescent="0.25">
      <c r="A88" s="233"/>
      <c r="B88" s="226"/>
      <c r="C88" s="219"/>
      <c r="D88" s="116" t="s">
        <v>34</v>
      </c>
      <c r="E88" s="116" t="s">
        <v>35</v>
      </c>
      <c r="F88" s="116" t="s">
        <v>36</v>
      </c>
      <c r="G88" s="116" t="s">
        <v>37</v>
      </c>
      <c r="H88" s="116" t="s">
        <v>23</v>
      </c>
      <c r="I88" s="116" t="s">
        <v>24</v>
      </c>
      <c r="J88" s="116" t="s">
        <v>25</v>
      </c>
      <c r="K88" s="116" t="s">
        <v>26</v>
      </c>
      <c r="L88" s="226"/>
      <c r="M88" s="117" t="s">
        <v>38</v>
      </c>
      <c r="N88" s="117" t="s">
        <v>39</v>
      </c>
      <c r="O88" s="117" t="s">
        <v>40</v>
      </c>
      <c r="P88" s="117" t="s">
        <v>41</v>
      </c>
      <c r="Q88" s="117" t="s">
        <v>42</v>
      </c>
      <c r="R88" s="118" t="s">
        <v>43</v>
      </c>
    </row>
    <row r="89" spans="1:18" ht="15.75" customHeight="1" x14ac:dyDescent="0.25">
      <c r="A89" s="239" t="s">
        <v>74</v>
      </c>
      <c r="B89" s="240"/>
      <c r="C89" s="245">
        <f>SUM(G89:G92)</f>
        <v>442700</v>
      </c>
      <c r="D89" s="24" t="s">
        <v>66</v>
      </c>
      <c r="E89" s="25">
        <v>64</v>
      </c>
      <c r="F89" s="26">
        <v>3600</v>
      </c>
      <c r="G89" s="26">
        <f>(E89*F89)</f>
        <v>230400</v>
      </c>
      <c r="H89" s="27">
        <v>26</v>
      </c>
      <c r="I89" s="26">
        <v>26</v>
      </c>
      <c r="J89" s="27">
        <v>26</v>
      </c>
      <c r="K89" s="27">
        <v>26</v>
      </c>
      <c r="L89" s="221"/>
      <c r="M89" s="25" t="s">
        <v>49</v>
      </c>
      <c r="N89" s="25">
        <v>3</v>
      </c>
      <c r="O89" s="25">
        <v>2</v>
      </c>
      <c r="P89" s="25">
        <v>3</v>
      </c>
      <c r="Q89" s="25">
        <v>1</v>
      </c>
      <c r="R89" s="29">
        <v>2</v>
      </c>
    </row>
    <row r="90" spans="1:18" ht="15" customHeight="1" x14ac:dyDescent="0.25">
      <c r="A90" s="241"/>
      <c r="B90" s="242"/>
      <c r="C90" s="246"/>
      <c r="D90" s="24" t="s">
        <v>64</v>
      </c>
      <c r="E90" s="25">
        <v>64</v>
      </c>
      <c r="F90" s="26">
        <v>1500</v>
      </c>
      <c r="G90" s="26">
        <f t="shared" ref="G90:G92" si="6">+F90*E90</f>
        <v>96000</v>
      </c>
      <c r="H90" s="27">
        <v>26</v>
      </c>
      <c r="I90" s="26">
        <v>26</v>
      </c>
      <c r="J90" s="27">
        <v>26</v>
      </c>
      <c r="K90" s="27">
        <v>26</v>
      </c>
      <c r="L90" s="222"/>
      <c r="M90" s="25" t="s">
        <v>49</v>
      </c>
      <c r="N90" s="25">
        <v>3</v>
      </c>
      <c r="O90" s="25">
        <v>2</v>
      </c>
      <c r="P90" s="25">
        <v>3</v>
      </c>
      <c r="Q90" s="25">
        <v>1</v>
      </c>
      <c r="R90" s="29">
        <v>2</v>
      </c>
    </row>
    <row r="91" spans="1:18" ht="18.75" customHeight="1" x14ac:dyDescent="0.25">
      <c r="A91" s="241"/>
      <c r="B91" s="242"/>
      <c r="C91" s="246"/>
      <c r="D91" s="24" t="s">
        <v>65</v>
      </c>
      <c r="E91" s="25">
        <v>350</v>
      </c>
      <c r="F91" s="26">
        <v>250</v>
      </c>
      <c r="G91" s="26">
        <f t="shared" si="6"/>
        <v>87500</v>
      </c>
      <c r="H91" s="27">
        <v>90</v>
      </c>
      <c r="I91" s="26">
        <v>90</v>
      </c>
      <c r="J91" s="27">
        <v>90</v>
      </c>
      <c r="K91" s="27">
        <v>90</v>
      </c>
      <c r="L91" s="222"/>
      <c r="M91" s="25" t="s">
        <v>49</v>
      </c>
      <c r="N91" s="25">
        <v>3</v>
      </c>
      <c r="O91" s="25">
        <v>3</v>
      </c>
      <c r="P91" s="25">
        <v>7</v>
      </c>
      <c r="Q91" s="25">
        <v>1</v>
      </c>
      <c r="R91" s="29">
        <v>2</v>
      </c>
    </row>
    <row r="92" spans="1:18" ht="18" customHeight="1" thickBot="1" x14ac:dyDescent="0.3">
      <c r="A92" s="243"/>
      <c r="B92" s="244"/>
      <c r="C92" s="247"/>
      <c r="D92" s="24" t="s">
        <v>73</v>
      </c>
      <c r="E92" s="25">
        <v>64</v>
      </c>
      <c r="F92" s="26">
        <v>450</v>
      </c>
      <c r="G92" s="26">
        <f t="shared" si="6"/>
        <v>28800</v>
      </c>
      <c r="H92" s="27"/>
      <c r="I92" s="26"/>
      <c r="J92" s="27"/>
      <c r="K92" s="27"/>
      <c r="L92" s="223"/>
      <c r="M92" s="25" t="s">
        <v>49</v>
      </c>
      <c r="N92" s="25">
        <v>3</v>
      </c>
      <c r="O92" s="25">
        <v>3</v>
      </c>
      <c r="P92" s="25">
        <v>1</v>
      </c>
      <c r="Q92" s="25">
        <v>1</v>
      </c>
      <c r="R92" s="29">
        <v>1</v>
      </c>
    </row>
    <row r="93" spans="1:18" ht="23.25" customHeight="1" x14ac:dyDescent="0.25">
      <c r="A93" s="304" t="s">
        <v>110</v>
      </c>
      <c r="B93" s="305"/>
      <c r="C93" s="215">
        <f>SUM(G93:G96)</f>
        <v>275000</v>
      </c>
      <c r="D93" s="78" t="s">
        <v>76</v>
      </c>
      <c r="E93" s="79">
        <v>50</v>
      </c>
      <c r="F93" s="80">
        <v>1800</v>
      </c>
      <c r="G93" s="80">
        <f>(E93*F93)</f>
        <v>90000</v>
      </c>
      <c r="H93" s="81"/>
      <c r="I93" s="80"/>
      <c r="J93" s="81"/>
      <c r="K93" s="81"/>
      <c r="L93" s="82"/>
      <c r="M93" s="79" t="s">
        <v>49</v>
      </c>
      <c r="N93" s="79">
        <v>3</v>
      </c>
      <c r="O93" s="79">
        <v>2</v>
      </c>
      <c r="P93" s="79">
        <v>3</v>
      </c>
      <c r="Q93" s="79">
        <v>1</v>
      </c>
      <c r="R93" s="96">
        <v>2</v>
      </c>
    </row>
    <row r="94" spans="1:18" ht="23.25" customHeight="1" x14ac:dyDescent="0.25">
      <c r="A94" s="306"/>
      <c r="B94" s="307"/>
      <c r="C94" s="216"/>
      <c r="D94" s="24" t="s">
        <v>77</v>
      </c>
      <c r="E94" s="25">
        <v>50</v>
      </c>
      <c r="F94" s="26">
        <v>1500</v>
      </c>
      <c r="G94" s="26">
        <f t="shared" ref="G94:G95" si="7">+F94*E94</f>
        <v>75000</v>
      </c>
      <c r="H94" s="51"/>
      <c r="I94" s="50"/>
      <c r="J94" s="51"/>
      <c r="K94" s="51"/>
      <c r="L94" s="59"/>
      <c r="M94" s="48" t="s">
        <v>49</v>
      </c>
      <c r="N94" s="48">
        <v>3</v>
      </c>
      <c r="O94" s="48">
        <v>2</v>
      </c>
      <c r="P94" s="48">
        <v>3</v>
      </c>
      <c r="Q94" s="48">
        <v>1</v>
      </c>
      <c r="R94" s="97">
        <v>2</v>
      </c>
    </row>
    <row r="95" spans="1:18" ht="23.25" customHeight="1" x14ac:dyDescent="0.25">
      <c r="A95" s="306"/>
      <c r="B95" s="307"/>
      <c r="C95" s="216"/>
      <c r="D95" s="24" t="s">
        <v>73</v>
      </c>
      <c r="E95" s="25">
        <v>50</v>
      </c>
      <c r="F95" s="26">
        <v>450</v>
      </c>
      <c r="G95" s="26">
        <f t="shared" si="7"/>
        <v>22500</v>
      </c>
      <c r="H95" s="51"/>
      <c r="I95" s="50"/>
      <c r="J95" s="51"/>
      <c r="K95" s="51"/>
      <c r="L95" s="59"/>
      <c r="M95" s="48" t="s">
        <v>49</v>
      </c>
      <c r="N95" s="48">
        <v>3</v>
      </c>
      <c r="O95" s="48">
        <v>3</v>
      </c>
      <c r="P95" s="48">
        <v>1</v>
      </c>
      <c r="Q95" s="48">
        <v>1</v>
      </c>
      <c r="R95" s="97">
        <v>1</v>
      </c>
    </row>
    <row r="96" spans="1:18" ht="23.25" customHeight="1" thickBot="1" x14ac:dyDescent="0.3">
      <c r="A96" s="308"/>
      <c r="B96" s="309"/>
      <c r="C96" s="217"/>
      <c r="D96" s="98" t="s">
        <v>65</v>
      </c>
      <c r="E96" s="99">
        <v>350</v>
      </c>
      <c r="F96" s="100">
        <v>250</v>
      </c>
      <c r="G96" s="100">
        <f t="shared" ref="G96:G99" si="8">+F96*E96</f>
        <v>87500</v>
      </c>
      <c r="H96" s="88"/>
      <c r="I96" s="87"/>
      <c r="J96" s="88"/>
      <c r="K96" s="88"/>
      <c r="L96" s="89"/>
      <c r="M96" s="86" t="s">
        <v>49</v>
      </c>
      <c r="N96" s="86">
        <v>3</v>
      </c>
      <c r="O96" s="86">
        <v>3</v>
      </c>
      <c r="P96" s="86">
        <v>7</v>
      </c>
      <c r="Q96" s="86">
        <v>1</v>
      </c>
      <c r="R96" s="101">
        <v>2</v>
      </c>
    </row>
    <row r="97" spans="1:18" ht="23.25" customHeight="1" x14ac:dyDescent="0.25">
      <c r="A97" s="210" t="s">
        <v>80</v>
      </c>
      <c r="B97" s="211"/>
      <c r="C97" s="215">
        <f>SUM(G97:G103)</f>
        <v>383720</v>
      </c>
      <c r="D97" s="78" t="s">
        <v>104</v>
      </c>
      <c r="E97" s="79">
        <v>1</v>
      </c>
      <c r="F97" s="80">
        <v>300</v>
      </c>
      <c r="G97" s="80">
        <f t="shared" si="8"/>
        <v>300</v>
      </c>
      <c r="H97" s="76"/>
      <c r="I97" s="75"/>
      <c r="J97" s="76"/>
      <c r="K97" s="76"/>
      <c r="L97" s="77"/>
      <c r="M97" s="74" t="s">
        <v>49</v>
      </c>
      <c r="N97" s="74">
        <v>3</v>
      </c>
      <c r="O97" s="74">
        <v>2</v>
      </c>
      <c r="P97" s="74">
        <v>3</v>
      </c>
      <c r="Q97" s="74">
        <v>3</v>
      </c>
      <c r="R97" s="96">
        <v>2</v>
      </c>
    </row>
    <row r="98" spans="1:18" ht="23.25" customHeight="1" x14ac:dyDescent="0.25">
      <c r="A98" s="212"/>
      <c r="B98" s="193"/>
      <c r="C98" s="216"/>
      <c r="D98" s="49" t="s">
        <v>109</v>
      </c>
      <c r="E98" s="48">
        <v>48</v>
      </c>
      <c r="F98" s="50">
        <v>15</v>
      </c>
      <c r="G98" s="50">
        <f t="shared" si="8"/>
        <v>720</v>
      </c>
      <c r="H98" s="55"/>
      <c r="I98" s="56"/>
      <c r="J98" s="55"/>
      <c r="K98" s="55"/>
      <c r="L98" s="57"/>
      <c r="M98" s="58" t="s">
        <v>49</v>
      </c>
      <c r="N98" s="58">
        <v>3</v>
      </c>
      <c r="O98" s="58">
        <v>3</v>
      </c>
      <c r="P98" s="58">
        <v>9</v>
      </c>
      <c r="Q98" s="58">
        <v>2</v>
      </c>
      <c r="R98" s="97">
        <v>1</v>
      </c>
    </row>
    <row r="99" spans="1:18" ht="23.25" customHeight="1" x14ac:dyDescent="0.25">
      <c r="A99" s="212"/>
      <c r="B99" s="193"/>
      <c r="C99" s="216"/>
      <c r="D99" s="49" t="s">
        <v>157</v>
      </c>
      <c r="E99" s="48">
        <v>48</v>
      </c>
      <c r="F99" s="50">
        <v>2400</v>
      </c>
      <c r="G99" s="50">
        <f t="shared" si="8"/>
        <v>115200</v>
      </c>
      <c r="H99" s="55"/>
      <c r="I99" s="56"/>
      <c r="J99" s="55"/>
      <c r="K99" s="55"/>
      <c r="L99" s="147"/>
      <c r="M99" s="58"/>
      <c r="N99" s="58"/>
      <c r="O99" s="58"/>
      <c r="P99" s="58"/>
      <c r="Q99" s="58"/>
      <c r="R99" s="97"/>
    </row>
    <row r="100" spans="1:18" ht="20.25" customHeight="1" x14ac:dyDescent="0.25">
      <c r="A100" s="212"/>
      <c r="B100" s="193"/>
      <c r="C100" s="216"/>
      <c r="D100" s="49" t="s">
        <v>76</v>
      </c>
      <c r="E100" s="48">
        <v>48</v>
      </c>
      <c r="F100" s="50">
        <v>1800</v>
      </c>
      <c r="G100" s="50">
        <f>(E100*F100)</f>
        <v>86400</v>
      </c>
      <c r="H100" s="51"/>
      <c r="I100" s="50"/>
      <c r="J100" s="51"/>
      <c r="K100" s="51"/>
      <c r="L100" s="59"/>
      <c r="M100" s="48" t="s">
        <v>49</v>
      </c>
      <c r="N100" s="48">
        <v>3</v>
      </c>
      <c r="O100" s="48">
        <v>2</v>
      </c>
      <c r="P100" s="48">
        <v>3</v>
      </c>
      <c r="Q100" s="48">
        <v>1</v>
      </c>
      <c r="R100" s="84">
        <v>2</v>
      </c>
    </row>
    <row r="101" spans="1:18" ht="24.75" customHeight="1" x14ac:dyDescent="0.25">
      <c r="A101" s="212"/>
      <c r="B101" s="193"/>
      <c r="C101" s="216"/>
      <c r="D101" s="24" t="s">
        <v>77</v>
      </c>
      <c r="E101" s="25">
        <v>48</v>
      </c>
      <c r="F101" s="26">
        <v>1500</v>
      </c>
      <c r="G101" s="26">
        <f t="shared" ref="G101:G104" si="9">+F101*E101</f>
        <v>72000</v>
      </c>
      <c r="H101" s="51"/>
      <c r="I101" s="50"/>
      <c r="J101" s="51"/>
      <c r="K101" s="51"/>
      <c r="L101" s="59"/>
      <c r="M101" s="48" t="s">
        <v>49</v>
      </c>
      <c r="N101" s="48">
        <v>3</v>
      </c>
      <c r="O101" s="48">
        <v>2</v>
      </c>
      <c r="P101" s="48">
        <v>3</v>
      </c>
      <c r="Q101" s="48">
        <v>1</v>
      </c>
      <c r="R101" s="84">
        <v>2</v>
      </c>
    </row>
    <row r="102" spans="1:18" ht="17.25" customHeight="1" x14ac:dyDescent="0.25">
      <c r="A102" s="212"/>
      <c r="B102" s="193"/>
      <c r="C102" s="216"/>
      <c r="D102" s="24" t="s">
        <v>73</v>
      </c>
      <c r="E102" s="25">
        <v>48</v>
      </c>
      <c r="F102" s="26">
        <v>450</v>
      </c>
      <c r="G102" s="26">
        <f t="shared" si="9"/>
        <v>21600</v>
      </c>
      <c r="H102" s="51"/>
      <c r="I102" s="50"/>
      <c r="J102" s="51"/>
      <c r="K102" s="51"/>
      <c r="L102" s="59"/>
      <c r="M102" s="48" t="s">
        <v>49</v>
      </c>
      <c r="N102" s="48">
        <v>3</v>
      </c>
      <c r="O102" s="48">
        <v>3</v>
      </c>
      <c r="P102" s="48">
        <v>1</v>
      </c>
      <c r="Q102" s="48">
        <v>1</v>
      </c>
      <c r="R102" s="84">
        <v>1</v>
      </c>
    </row>
    <row r="103" spans="1:18" ht="23.25" customHeight="1" thickBot="1" x14ac:dyDescent="0.3">
      <c r="A103" s="213"/>
      <c r="B103" s="214"/>
      <c r="C103" s="217"/>
      <c r="D103" s="98" t="s">
        <v>65</v>
      </c>
      <c r="E103" s="99">
        <v>350</v>
      </c>
      <c r="F103" s="100">
        <v>250</v>
      </c>
      <c r="G103" s="100">
        <f t="shared" si="9"/>
        <v>87500</v>
      </c>
      <c r="H103" s="88"/>
      <c r="I103" s="87"/>
      <c r="J103" s="88"/>
      <c r="K103" s="88"/>
      <c r="L103" s="89"/>
      <c r="M103" s="86" t="s">
        <v>49</v>
      </c>
      <c r="N103" s="86">
        <v>3</v>
      </c>
      <c r="O103" s="86">
        <v>3</v>
      </c>
      <c r="P103" s="86">
        <v>7</v>
      </c>
      <c r="Q103" s="86">
        <v>1</v>
      </c>
      <c r="R103" s="90">
        <v>2</v>
      </c>
    </row>
    <row r="104" spans="1:18" ht="16.5" customHeight="1" x14ac:dyDescent="0.25">
      <c r="A104" s="302" t="s">
        <v>158</v>
      </c>
      <c r="B104" s="302"/>
      <c r="C104" s="216">
        <f>SUM(G104:G107)</f>
        <v>492000</v>
      </c>
      <c r="D104" s="61" t="s">
        <v>81</v>
      </c>
      <c r="E104" s="73">
        <v>52</v>
      </c>
      <c r="F104" s="91">
        <v>2700</v>
      </c>
      <c r="G104" s="92">
        <f t="shared" si="9"/>
        <v>140400</v>
      </c>
      <c r="H104" s="93"/>
      <c r="I104" s="91"/>
      <c r="J104" s="93"/>
      <c r="K104" s="93"/>
      <c r="L104" s="94"/>
      <c r="M104" s="95" t="s">
        <v>49</v>
      </c>
      <c r="N104" s="95">
        <v>3</v>
      </c>
      <c r="O104" s="95">
        <v>2</v>
      </c>
      <c r="P104" s="95">
        <v>3</v>
      </c>
      <c r="Q104" s="95">
        <v>1</v>
      </c>
      <c r="R104" s="95">
        <v>2</v>
      </c>
    </row>
    <row r="105" spans="1:18" ht="16.5" customHeight="1" x14ac:dyDescent="0.25">
      <c r="A105" s="302"/>
      <c r="B105" s="302"/>
      <c r="C105" s="216"/>
      <c r="D105" s="49" t="s">
        <v>76</v>
      </c>
      <c r="E105" s="48">
        <v>52</v>
      </c>
      <c r="F105" s="50">
        <v>1800</v>
      </c>
      <c r="G105" s="50">
        <f>(E105*F105)</f>
        <v>93600</v>
      </c>
      <c r="H105" s="51"/>
      <c r="I105" s="50"/>
      <c r="J105" s="51"/>
      <c r="K105" s="51"/>
      <c r="L105" s="54"/>
      <c r="M105" s="48" t="s">
        <v>49</v>
      </c>
      <c r="N105" s="48">
        <v>3</v>
      </c>
      <c r="O105" s="48">
        <v>2</v>
      </c>
      <c r="P105" s="48">
        <v>3</v>
      </c>
      <c r="Q105" s="48">
        <v>1</v>
      </c>
      <c r="R105" s="48">
        <v>2</v>
      </c>
    </row>
    <row r="106" spans="1:18" ht="16.5" customHeight="1" x14ac:dyDescent="0.25">
      <c r="A106" s="302"/>
      <c r="B106" s="302"/>
      <c r="C106" s="216"/>
      <c r="D106" s="49" t="s">
        <v>77</v>
      </c>
      <c r="E106" s="48">
        <v>52</v>
      </c>
      <c r="F106" s="50">
        <v>1500</v>
      </c>
      <c r="G106" s="50">
        <f t="shared" ref="G106:G107" si="10">+F106*E106</f>
        <v>78000</v>
      </c>
      <c r="H106" s="51"/>
      <c r="I106" s="50"/>
      <c r="J106" s="51"/>
      <c r="K106" s="51"/>
      <c r="L106" s="54"/>
      <c r="M106" s="48" t="s">
        <v>49</v>
      </c>
      <c r="N106" s="48">
        <v>3</v>
      </c>
      <c r="O106" s="48">
        <v>2</v>
      </c>
      <c r="P106" s="48">
        <v>3</v>
      </c>
      <c r="Q106" s="48">
        <v>1</v>
      </c>
      <c r="R106" s="48">
        <v>2</v>
      </c>
    </row>
    <row r="107" spans="1:18" ht="16.5" customHeight="1" x14ac:dyDescent="0.25">
      <c r="A107" s="302"/>
      <c r="B107" s="302"/>
      <c r="C107" s="216"/>
      <c r="D107" s="33" t="s">
        <v>65</v>
      </c>
      <c r="E107" s="34">
        <v>720</v>
      </c>
      <c r="F107" s="35">
        <v>250</v>
      </c>
      <c r="G107" s="35">
        <f t="shared" si="10"/>
        <v>180000</v>
      </c>
      <c r="H107" s="51"/>
      <c r="I107" s="50"/>
      <c r="J107" s="51"/>
      <c r="K107" s="51"/>
      <c r="L107" s="54"/>
      <c r="M107" s="48" t="s">
        <v>49</v>
      </c>
      <c r="N107" s="48">
        <v>3</v>
      </c>
      <c r="O107" s="48">
        <v>3</v>
      </c>
      <c r="P107" s="48">
        <v>7</v>
      </c>
      <c r="Q107" s="48">
        <v>1</v>
      </c>
      <c r="R107" s="48">
        <v>2</v>
      </c>
    </row>
    <row r="108" spans="1:18" ht="20.25" customHeight="1" x14ac:dyDescent="0.25">
      <c r="A108" s="303"/>
      <c r="B108" s="303"/>
      <c r="C108" s="338"/>
      <c r="D108" s="49"/>
      <c r="E108" s="48"/>
      <c r="F108" s="50"/>
      <c r="G108" s="50"/>
      <c r="H108" s="51"/>
      <c r="I108" s="50"/>
      <c r="J108" s="51"/>
      <c r="K108" s="51"/>
      <c r="L108" s="54"/>
      <c r="M108" s="48"/>
      <c r="N108" s="48"/>
      <c r="O108" s="48"/>
      <c r="P108" s="48"/>
      <c r="Q108" s="48"/>
      <c r="R108" s="48"/>
    </row>
    <row r="109" spans="1:18" ht="22.5" customHeight="1" x14ac:dyDescent="0.25">
      <c r="A109" s="190" t="s">
        <v>140</v>
      </c>
      <c r="B109" s="191"/>
      <c r="C109" s="323">
        <f>SUM(G109:G113)</f>
        <v>441100</v>
      </c>
      <c r="D109" s="49" t="s">
        <v>76</v>
      </c>
      <c r="E109" s="48">
        <v>52</v>
      </c>
      <c r="F109" s="50">
        <v>1800</v>
      </c>
      <c r="G109" s="50">
        <f>(E109*F109)</f>
        <v>93600</v>
      </c>
      <c r="H109" s="51"/>
      <c r="I109" s="50"/>
      <c r="J109" s="51"/>
      <c r="K109" s="51"/>
      <c r="L109" s="54"/>
      <c r="M109" s="48" t="s">
        <v>49</v>
      </c>
      <c r="N109" s="48">
        <v>3</v>
      </c>
      <c r="O109" s="48">
        <v>2</v>
      </c>
      <c r="P109" s="48">
        <v>3</v>
      </c>
      <c r="Q109" s="48">
        <v>1</v>
      </c>
      <c r="R109" s="48">
        <v>2</v>
      </c>
    </row>
    <row r="110" spans="1:18" ht="19.5" customHeight="1" x14ac:dyDescent="0.25">
      <c r="A110" s="192"/>
      <c r="B110" s="193"/>
      <c r="C110" s="216"/>
      <c r="D110" s="24" t="s">
        <v>77</v>
      </c>
      <c r="E110" s="25">
        <v>52</v>
      </c>
      <c r="F110" s="26">
        <v>1500</v>
      </c>
      <c r="G110" s="26">
        <f t="shared" ref="G110:G183" si="11">+F110*E110</f>
        <v>78000</v>
      </c>
      <c r="H110" s="51"/>
      <c r="I110" s="50"/>
      <c r="J110" s="51"/>
      <c r="K110" s="51"/>
      <c r="L110" s="54"/>
      <c r="M110" s="48" t="s">
        <v>49</v>
      </c>
      <c r="N110" s="48">
        <v>3</v>
      </c>
      <c r="O110" s="48">
        <v>2</v>
      </c>
      <c r="P110" s="48">
        <v>3</v>
      </c>
      <c r="Q110" s="48">
        <v>1</v>
      </c>
      <c r="R110" s="48">
        <v>2</v>
      </c>
    </row>
    <row r="111" spans="1:18" ht="16.5" customHeight="1" x14ac:dyDescent="0.25">
      <c r="A111" s="192"/>
      <c r="B111" s="193"/>
      <c r="C111" s="216"/>
      <c r="D111" s="24" t="s">
        <v>65</v>
      </c>
      <c r="E111" s="25">
        <v>350</v>
      </c>
      <c r="F111" s="26">
        <v>250</v>
      </c>
      <c r="G111" s="26">
        <f t="shared" si="11"/>
        <v>87500</v>
      </c>
      <c r="H111" s="51"/>
      <c r="I111" s="50"/>
      <c r="J111" s="51"/>
      <c r="K111" s="51"/>
      <c r="L111" s="54"/>
      <c r="M111" s="48" t="s">
        <v>49</v>
      </c>
      <c r="N111" s="48">
        <v>3</v>
      </c>
      <c r="O111" s="48">
        <v>3</v>
      </c>
      <c r="P111" s="48">
        <v>7</v>
      </c>
      <c r="Q111" s="48">
        <v>1</v>
      </c>
      <c r="R111" s="48">
        <v>2</v>
      </c>
    </row>
    <row r="112" spans="1:18" ht="22.5" hidden="1" customHeight="1" x14ac:dyDescent="0.25">
      <c r="A112" s="192"/>
      <c r="B112" s="193"/>
      <c r="C112" s="216"/>
      <c r="D112" s="49"/>
      <c r="E112" s="48"/>
      <c r="F112" s="26">
        <v>220</v>
      </c>
      <c r="G112" s="26">
        <f t="shared" si="11"/>
        <v>0</v>
      </c>
      <c r="H112" s="51"/>
      <c r="I112" s="50"/>
      <c r="J112" s="51"/>
      <c r="K112" s="51"/>
      <c r="L112" s="54"/>
      <c r="M112" s="48"/>
      <c r="N112" s="48"/>
      <c r="O112" s="48"/>
      <c r="P112" s="48"/>
      <c r="Q112" s="48"/>
      <c r="R112" s="48"/>
    </row>
    <row r="113" spans="1:18" ht="22.5" customHeight="1" thickBot="1" x14ac:dyDescent="0.3">
      <c r="A113" s="192"/>
      <c r="B113" s="193"/>
      <c r="C113" s="217"/>
      <c r="D113" s="171" t="s">
        <v>108</v>
      </c>
      <c r="E113" s="172">
        <v>52</v>
      </c>
      <c r="F113" s="173">
        <v>3500</v>
      </c>
      <c r="G113" s="173">
        <f t="shared" si="11"/>
        <v>182000</v>
      </c>
      <c r="H113" s="55"/>
      <c r="I113" s="56"/>
      <c r="J113" s="55"/>
      <c r="K113" s="55"/>
      <c r="L113" s="57"/>
      <c r="M113" s="58"/>
      <c r="N113" s="58"/>
      <c r="O113" s="58"/>
      <c r="P113" s="58"/>
      <c r="Q113" s="58"/>
      <c r="R113" s="58"/>
    </row>
    <row r="114" spans="1:18" ht="22.5" customHeight="1" x14ac:dyDescent="0.25">
      <c r="A114" s="210" t="s">
        <v>159</v>
      </c>
      <c r="B114" s="211"/>
      <c r="C114" s="215">
        <f>SUM(G114:G119)</f>
        <v>3897000</v>
      </c>
      <c r="D114" s="78" t="s">
        <v>83</v>
      </c>
      <c r="E114" s="79">
        <v>53000</v>
      </c>
      <c r="F114" s="102">
        <v>35</v>
      </c>
      <c r="G114" s="102">
        <f t="shared" si="11"/>
        <v>1855000</v>
      </c>
      <c r="H114" s="81"/>
      <c r="I114" s="80"/>
      <c r="J114" s="81"/>
      <c r="K114" s="81"/>
      <c r="L114" s="82"/>
      <c r="M114" s="79" t="s">
        <v>49</v>
      </c>
      <c r="N114" s="79">
        <v>3</v>
      </c>
      <c r="O114" s="79">
        <v>2</v>
      </c>
      <c r="P114" s="79">
        <v>2</v>
      </c>
      <c r="Q114" s="79">
        <v>2</v>
      </c>
      <c r="R114" s="83">
        <v>1</v>
      </c>
    </row>
    <row r="115" spans="1:18" ht="22.5" customHeight="1" x14ac:dyDescent="0.25">
      <c r="A115" s="212"/>
      <c r="B115" s="193"/>
      <c r="C115" s="216"/>
      <c r="D115" s="49" t="s">
        <v>98</v>
      </c>
      <c r="E115" s="48">
        <v>52</v>
      </c>
      <c r="F115" s="26">
        <v>500</v>
      </c>
      <c r="G115" s="26">
        <f t="shared" si="11"/>
        <v>26000</v>
      </c>
      <c r="H115" s="51"/>
      <c r="I115" s="50"/>
      <c r="J115" s="51">
        <f>45*52</f>
        <v>2340</v>
      </c>
      <c r="K115" s="51"/>
      <c r="L115" s="59"/>
      <c r="M115" s="48" t="s">
        <v>49</v>
      </c>
      <c r="N115" s="48">
        <v>3</v>
      </c>
      <c r="O115" s="48"/>
      <c r="P115" s="48"/>
      <c r="Q115" s="48"/>
      <c r="R115" s="84"/>
    </row>
    <row r="116" spans="1:18" ht="22.5" customHeight="1" x14ac:dyDescent="0.25">
      <c r="A116" s="212"/>
      <c r="B116" s="193"/>
      <c r="C116" s="216"/>
      <c r="D116" s="49" t="s">
        <v>99</v>
      </c>
      <c r="E116" s="48">
        <v>2340</v>
      </c>
      <c r="F116" s="26">
        <v>450</v>
      </c>
      <c r="G116" s="26">
        <f t="shared" si="11"/>
        <v>1053000</v>
      </c>
      <c r="H116" s="51"/>
      <c r="I116" s="50"/>
      <c r="J116" s="51"/>
      <c r="K116" s="51"/>
      <c r="L116" s="59"/>
      <c r="M116" s="48" t="s">
        <v>49</v>
      </c>
      <c r="N116" s="48">
        <v>3</v>
      </c>
      <c r="O116" s="48">
        <v>3</v>
      </c>
      <c r="P116" s="48">
        <v>1</v>
      </c>
      <c r="Q116" s="48">
        <v>1</v>
      </c>
      <c r="R116" s="84">
        <v>1</v>
      </c>
    </row>
    <row r="117" spans="1:18" ht="22.5" customHeight="1" x14ac:dyDescent="0.25">
      <c r="A117" s="212"/>
      <c r="B117" s="193"/>
      <c r="C117" s="216"/>
      <c r="D117" s="49" t="s">
        <v>97</v>
      </c>
      <c r="E117" s="48">
        <v>52</v>
      </c>
      <c r="F117" s="26">
        <v>2500</v>
      </c>
      <c r="G117" s="26">
        <f t="shared" si="11"/>
        <v>130000</v>
      </c>
      <c r="H117" s="51"/>
      <c r="I117" s="50"/>
      <c r="J117" s="51"/>
      <c r="K117" s="51"/>
      <c r="L117" s="59"/>
      <c r="M117" s="48" t="s">
        <v>49</v>
      </c>
      <c r="N117" s="48">
        <v>3</v>
      </c>
      <c r="O117" s="48">
        <v>2</v>
      </c>
      <c r="P117" s="48">
        <v>5</v>
      </c>
      <c r="Q117" s="48">
        <v>8</v>
      </c>
      <c r="R117" s="84">
        <v>5</v>
      </c>
    </row>
    <row r="118" spans="1:18" ht="22.5" customHeight="1" x14ac:dyDescent="0.25">
      <c r="A118" s="212"/>
      <c r="B118" s="193"/>
      <c r="C118" s="216"/>
      <c r="D118" s="49" t="s">
        <v>95</v>
      </c>
      <c r="E118" s="48">
        <v>2</v>
      </c>
      <c r="F118" s="169">
        <v>7000</v>
      </c>
      <c r="G118" s="26">
        <f t="shared" si="11"/>
        <v>14000</v>
      </c>
      <c r="H118" s="51"/>
      <c r="I118" s="50"/>
      <c r="J118" s="51"/>
      <c r="K118" s="51"/>
      <c r="L118" s="59"/>
      <c r="M118" s="48" t="s">
        <v>49</v>
      </c>
      <c r="N118" s="48">
        <v>3</v>
      </c>
      <c r="O118" s="48">
        <v>2</v>
      </c>
      <c r="P118" s="48">
        <v>2</v>
      </c>
      <c r="Q118" s="48">
        <v>2</v>
      </c>
      <c r="R118" s="84">
        <v>1</v>
      </c>
    </row>
    <row r="119" spans="1:18" ht="22.5" customHeight="1" thickBot="1" x14ac:dyDescent="0.3">
      <c r="A119" s="213"/>
      <c r="B119" s="214"/>
      <c r="C119" s="217"/>
      <c r="D119" s="85" t="s">
        <v>91</v>
      </c>
      <c r="E119" s="86">
        <v>2340</v>
      </c>
      <c r="F119" s="100">
        <v>350</v>
      </c>
      <c r="G119" s="100">
        <f t="shared" si="11"/>
        <v>819000</v>
      </c>
      <c r="H119" s="88"/>
      <c r="I119" s="87"/>
      <c r="J119" s="88"/>
      <c r="K119" s="88"/>
      <c r="L119" s="89"/>
      <c r="M119" s="86" t="s">
        <v>49</v>
      </c>
      <c r="N119" s="86">
        <v>3</v>
      </c>
      <c r="O119" s="86">
        <v>2</v>
      </c>
      <c r="P119" s="86">
        <v>2</v>
      </c>
      <c r="Q119" s="86">
        <v>2</v>
      </c>
      <c r="R119" s="90">
        <v>1</v>
      </c>
    </row>
    <row r="120" spans="1:18" ht="21.75" customHeight="1" thickBot="1" x14ac:dyDescent="0.3">
      <c r="A120" s="300" t="s">
        <v>160</v>
      </c>
      <c r="B120" s="335"/>
      <c r="C120" s="194">
        <f>SUM(G120:G128)</f>
        <v>3032800</v>
      </c>
      <c r="D120" s="130" t="s">
        <v>83</v>
      </c>
      <c r="E120" s="174">
        <v>15600</v>
      </c>
      <c r="F120" s="180">
        <v>35</v>
      </c>
      <c r="G120" s="100">
        <f t="shared" si="11"/>
        <v>546000</v>
      </c>
      <c r="H120" s="67"/>
      <c r="I120" s="67"/>
      <c r="J120" s="67"/>
      <c r="K120" s="67"/>
      <c r="L120" s="67"/>
      <c r="M120" s="145" t="s">
        <v>49</v>
      </c>
      <c r="N120" s="145">
        <v>3</v>
      </c>
      <c r="O120" s="67">
        <v>2</v>
      </c>
      <c r="P120" s="67">
        <v>2</v>
      </c>
      <c r="Q120" s="67">
        <v>1</v>
      </c>
      <c r="R120" s="68">
        <v>1</v>
      </c>
    </row>
    <row r="121" spans="1:18" ht="21.75" customHeight="1" thickBot="1" x14ac:dyDescent="0.3">
      <c r="A121" s="300"/>
      <c r="B121" s="335"/>
      <c r="C121" s="195"/>
      <c r="D121" s="130" t="s">
        <v>141</v>
      </c>
      <c r="E121" s="174">
        <v>52</v>
      </c>
      <c r="F121" s="180">
        <v>3600</v>
      </c>
      <c r="G121" s="100">
        <f t="shared" si="11"/>
        <v>187200</v>
      </c>
      <c r="H121" s="67"/>
      <c r="I121" s="67"/>
      <c r="J121" s="67"/>
      <c r="K121" s="67"/>
      <c r="L121" s="67"/>
      <c r="M121" s="86" t="s">
        <v>49</v>
      </c>
      <c r="N121" s="86">
        <v>3</v>
      </c>
      <c r="O121" s="67">
        <v>2</v>
      </c>
      <c r="P121" s="67">
        <v>3</v>
      </c>
      <c r="Q121" s="67">
        <v>1</v>
      </c>
      <c r="R121" s="148">
        <v>2</v>
      </c>
    </row>
    <row r="122" spans="1:18" ht="21.75" customHeight="1" thickBot="1" x14ac:dyDescent="0.3">
      <c r="A122" s="300"/>
      <c r="B122" s="335"/>
      <c r="C122" s="195"/>
      <c r="D122" s="130" t="s">
        <v>142</v>
      </c>
      <c r="E122" s="174">
        <v>52</v>
      </c>
      <c r="F122" s="180">
        <v>1800</v>
      </c>
      <c r="G122" s="100">
        <f t="shared" si="11"/>
        <v>93600</v>
      </c>
      <c r="H122" s="67"/>
      <c r="I122" s="67"/>
      <c r="J122" s="67"/>
      <c r="K122" s="67"/>
      <c r="L122" s="67"/>
      <c r="M122" s="86" t="s">
        <v>49</v>
      </c>
      <c r="N122" s="86">
        <v>3</v>
      </c>
      <c r="O122" s="67">
        <v>2</v>
      </c>
      <c r="P122" s="67">
        <v>3</v>
      </c>
      <c r="Q122" s="67">
        <v>1</v>
      </c>
      <c r="R122" s="148">
        <v>2</v>
      </c>
    </row>
    <row r="123" spans="1:18" ht="21.75" customHeight="1" thickBot="1" x14ac:dyDescent="0.3">
      <c r="A123" s="300"/>
      <c r="B123" s="335"/>
      <c r="C123" s="195"/>
      <c r="D123" s="130" t="s">
        <v>143</v>
      </c>
      <c r="E123" s="174">
        <v>52</v>
      </c>
      <c r="F123" s="180">
        <v>1500</v>
      </c>
      <c r="G123" s="100">
        <f t="shared" si="11"/>
        <v>78000</v>
      </c>
      <c r="H123" s="67"/>
      <c r="I123" s="67"/>
      <c r="J123" s="67"/>
      <c r="K123" s="67"/>
      <c r="L123" s="67"/>
      <c r="M123" s="86" t="s">
        <v>49</v>
      </c>
      <c r="N123" s="86">
        <v>3</v>
      </c>
      <c r="O123" s="67">
        <v>2</v>
      </c>
      <c r="P123" s="67">
        <v>3</v>
      </c>
      <c r="Q123" s="67">
        <v>1</v>
      </c>
      <c r="R123" s="148">
        <v>2</v>
      </c>
    </row>
    <row r="124" spans="1:18" ht="21" customHeight="1" thickBot="1" x14ac:dyDescent="0.3">
      <c r="A124" s="300"/>
      <c r="B124" s="335"/>
      <c r="C124" s="195"/>
      <c r="D124" s="131" t="s">
        <v>98</v>
      </c>
      <c r="E124" s="146">
        <v>52</v>
      </c>
      <c r="F124" s="181">
        <v>500</v>
      </c>
      <c r="G124" s="100">
        <f t="shared" si="11"/>
        <v>26000</v>
      </c>
      <c r="H124" s="53"/>
      <c r="I124" s="53"/>
      <c r="J124" s="53"/>
      <c r="K124" s="53"/>
      <c r="L124" s="53"/>
      <c r="M124" s="146" t="s">
        <v>49</v>
      </c>
      <c r="N124" s="146">
        <v>3</v>
      </c>
      <c r="O124" s="53">
        <v>3</v>
      </c>
      <c r="P124" s="53">
        <v>1</v>
      </c>
      <c r="Q124" s="53">
        <v>3</v>
      </c>
      <c r="R124" s="53">
        <v>3</v>
      </c>
    </row>
    <row r="125" spans="1:18" ht="23.25" customHeight="1" thickBot="1" x14ac:dyDescent="0.3">
      <c r="A125" s="300"/>
      <c r="B125" s="335"/>
      <c r="C125" s="195"/>
      <c r="D125" s="131" t="s">
        <v>99</v>
      </c>
      <c r="E125" s="146">
        <v>52</v>
      </c>
      <c r="F125" s="181">
        <v>4000</v>
      </c>
      <c r="G125" s="100">
        <f t="shared" si="11"/>
        <v>208000</v>
      </c>
      <c r="H125" s="53"/>
      <c r="I125" s="53"/>
      <c r="J125" s="53"/>
      <c r="K125" s="53"/>
      <c r="L125" s="53"/>
      <c r="M125" s="146" t="s">
        <v>49</v>
      </c>
      <c r="N125" s="146">
        <v>3</v>
      </c>
      <c r="O125" s="53">
        <v>3</v>
      </c>
      <c r="P125" s="53">
        <v>1</v>
      </c>
      <c r="Q125" s="53">
        <v>1</v>
      </c>
      <c r="R125" s="53">
        <v>1</v>
      </c>
    </row>
    <row r="126" spans="1:18" ht="23.25" customHeight="1" thickBot="1" x14ac:dyDescent="0.3">
      <c r="A126" s="300"/>
      <c r="B126" s="335"/>
      <c r="C126" s="195"/>
      <c r="D126" s="131" t="s">
        <v>97</v>
      </c>
      <c r="E126" s="146">
        <v>52</v>
      </c>
      <c r="F126" s="181">
        <v>2500</v>
      </c>
      <c r="G126" s="100">
        <f t="shared" si="11"/>
        <v>130000</v>
      </c>
      <c r="H126" s="53"/>
      <c r="I126" s="53"/>
      <c r="J126" s="53"/>
      <c r="K126" s="53"/>
      <c r="L126" s="53"/>
      <c r="M126" s="146" t="s">
        <v>49</v>
      </c>
      <c r="N126" s="146">
        <v>3</v>
      </c>
      <c r="O126" s="53">
        <v>2</v>
      </c>
      <c r="P126" s="53">
        <v>5</v>
      </c>
      <c r="Q126" s="53">
        <v>8</v>
      </c>
      <c r="R126" s="53">
        <v>5</v>
      </c>
    </row>
    <row r="127" spans="1:18" ht="21" customHeight="1" thickBot="1" x14ac:dyDescent="0.3">
      <c r="A127" s="300"/>
      <c r="B127" s="335"/>
      <c r="C127" s="195"/>
      <c r="D127" s="131" t="s">
        <v>95</v>
      </c>
      <c r="E127" s="146">
        <v>52</v>
      </c>
      <c r="F127" s="181">
        <v>7000</v>
      </c>
      <c r="G127" s="100">
        <f t="shared" si="11"/>
        <v>364000</v>
      </c>
      <c r="H127" s="53"/>
      <c r="I127" s="53"/>
      <c r="J127" s="53"/>
      <c r="K127" s="53"/>
      <c r="L127" s="53"/>
      <c r="M127" s="146" t="s">
        <v>49</v>
      </c>
      <c r="N127" s="146">
        <v>3</v>
      </c>
      <c r="O127" s="53">
        <v>2</v>
      </c>
      <c r="P127" s="53">
        <v>2</v>
      </c>
      <c r="Q127" s="53">
        <v>2</v>
      </c>
      <c r="R127" s="53">
        <v>1</v>
      </c>
    </row>
    <row r="128" spans="1:18" ht="21.75" customHeight="1" thickBot="1" x14ac:dyDescent="0.3">
      <c r="A128" s="300"/>
      <c r="B128" s="335"/>
      <c r="C128" s="195"/>
      <c r="D128" s="85" t="s">
        <v>91</v>
      </c>
      <c r="E128" s="146">
        <v>4000</v>
      </c>
      <c r="F128" s="181">
        <v>350</v>
      </c>
      <c r="G128" s="100">
        <f t="shared" si="11"/>
        <v>1400000</v>
      </c>
      <c r="H128" s="53"/>
      <c r="I128" s="53"/>
      <c r="J128" s="53"/>
      <c r="K128" s="53"/>
      <c r="L128" s="53"/>
      <c r="M128" s="146" t="s">
        <v>49</v>
      </c>
      <c r="N128" s="146">
        <v>3</v>
      </c>
      <c r="O128" s="53">
        <v>2</v>
      </c>
      <c r="P128" s="53">
        <v>2</v>
      </c>
      <c r="Q128" s="53">
        <v>2</v>
      </c>
      <c r="R128" s="53">
        <v>1</v>
      </c>
    </row>
    <row r="129" spans="1:18" ht="23.25" customHeight="1" thickBot="1" x14ac:dyDescent="0.3">
      <c r="A129" s="196" t="s">
        <v>161</v>
      </c>
      <c r="B129" s="197"/>
      <c r="C129" s="202">
        <f>SUM(G129:G141)</f>
        <v>10331350</v>
      </c>
      <c r="D129" s="132" t="s">
        <v>93</v>
      </c>
      <c r="E129" s="175">
        <v>15</v>
      </c>
      <c r="F129" s="182">
        <v>7000</v>
      </c>
      <c r="G129" s="100">
        <f t="shared" si="11"/>
        <v>105000</v>
      </c>
      <c r="H129" s="62"/>
      <c r="I129" s="62"/>
      <c r="J129" s="62"/>
      <c r="K129" s="62"/>
      <c r="L129" s="62"/>
      <c r="M129" s="62" t="s">
        <v>49</v>
      </c>
      <c r="N129" s="175">
        <v>3</v>
      </c>
      <c r="O129" s="62">
        <v>2</v>
      </c>
      <c r="P129" s="62">
        <v>5</v>
      </c>
      <c r="Q129" s="62">
        <v>8</v>
      </c>
      <c r="R129" s="63">
        <v>5</v>
      </c>
    </row>
    <row r="130" spans="1:18" ht="24.75" customHeight="1" thickBot="1" x14ac:dyDescent="0.3">
      <c r="A130" s="198"/>
      <c r="B130" s="199"/>
      <c r="C130" s="195"/>
      <c r="D130" s="131" t="s">
        <v>92</v>
      </c>
      <c r="E130" s="146">
        <v>250000</v>
      </c>
      <c r="F130" s="181">
        <v>35</v>
      </c>
      <c r="G130" s="100">
        <f t="shared" si="11"/>
        <v>8750000</v>
      </c>
      <c r="H130" s="53"/>
      <c r="I130" s="53"/>
      <c r="J130" s="53"/>
      <c r="K130" s="53"/>
      <c r="L130" s="53"/>
      <c r="M130" s="53" t="s">
        <v>49</v>
      </c>
      <c r="N130" s="146">
        <v>3</v>
      </c>
      <c r="O130" s="53">
        <v>2</v>
      </c>
      <c r="P130" s="53">
        <v>2</v>
      </c>
      <c r="Q130" s="53">
        <v>1</v>
      </c>
      <c r="R130" s="64">
        <v>2</v>
      </c>
    </row>
    <row r="131" spans="1:18" ht="24.75" customHeight="1" thickBot="1" x14ac:dyDescent="0.3">
      <c r="A131" s="198"/>
      <c r="B131" s="199"/>
      <c r="C131" s="195"/>
      <c r="D131" s="133" t="s">
        <v>94</v>
      </c>
      <c r="E131" s="146">
        <v>30</v>
      </c>
      <c r="F131" s="181">
        <v>1000</v>
      </c>
      <c r="G131" s="100">
        <f t="shared" si="11"/>
        <v>30000</v>
      </c>
      <c r="H131" s="53"/>
      <c r="I131" s="53"/>
      <c r="J131" s="53"/>
      <c r="K131" s="53"/>
      <c r="L131" s="53"/>
      <c r="M131" s="53" t="s">
        <v>49</v>
      </c>
      <c r="N131" s="146">
        <v>3</v>
      </c>
      <c r="O131" s="53">
        <v>2</v>
      </c>
      <c r="P131" s="53">
        <v>5</v>
      </c>
      <c r="Q131" s="53">
        <v>8</v>
      </c>
      <c r="R131" s="64">
        <v>5</v>
      </c>
    </row>
    <row r="132" spans="1:18" ht="25.5" customHeight="1" thickBot="1" x14ac:dyDescent="0.3">
      <c r="A132" s="198"/>
      <c r="B132" s="199"/>
      <c r="C132" s="195"/>
      <c r="D132" s="131" t="s">
        <v>95</v>
      </c>
      <c r="E132" s="146">
        <v>30</v>
      </c>
      <c r="F132" s="181">
        <v>7000</v>
      </c>
      <c r="G132" s="100">
        <f t="shared" si="11"/>
        <v>210000</v>
      </c>
      <c r="H132" s="53"/>
      <c r="I132" s="53"/>
      <c r="J132" s="53"/>
      <c r="K132" s="53"/>
      <c r="L132" s="53"/>
      <c r="M132" s="53" t="s">
        <v>49</v>
      </c>
      <c r="N132" s="146">
        <v>3</v>
      </c>
      <c r="O132" s="53">
        <v>2</v>
      </c>
      <c r="P132" s="53">
        <v>2</v>
      </c>
      <c r="Q132" s="53">
        <v>2</v>
      </c>
      <c r="R132" s="64">
        <v>1</v>
      </c>
    </row>
    <row r="133" spans="1:18" ht="21.75" customHeight="1" thickBot="1" x14ac:dyDescent="0.3">
      <c r="A133" s="198"/>
      <c r="B133" s="199"/>
      <c r="C133" s="195"/>
      <c r="D133" s="131" t="s">
        <v>162</v>
      </c>
      <c r="E133" s="146">
        <v>60</v>
      </c>
      <c r="F133" s="181">
        <v>2400</v>
      </c>
      <c r="G133" s="100">
        <f t="shared" si="11"/>
        <v>144000</v>
      </c>
      <c r="H133" s="53"/>
      <c r="I133" s="53"/>
      <c r="J133" s="53"/>
      <c r="K133" s="53"/>
      <c r="L133" s="53"/>
      <c r="M133" s="53" t="s">
        <v>49</v>
      </c>
      <c r="N133" s="146">
        <v>3</v>
      </c>
      <c r="O133" s="53">
        <v>2</v>
      </c>
      <c r="P133" s="53">
        <v>3</v>
      </c>
      <c r="Q133" s="53">
        <v>1</v>
      </c>
      <c r="R133" s="64">
        <v>2</v>
      </c>
    </row>
    <row r="134" spans="1:18" ht="21.75" customHeight="1" thickBot="1" x14ac:dyDescent="0.3">
      <c r="A134" s="198"/>
      <c r="B134" s="199"/>
      <c r="C134" s="195"/>
      <c r="D134" s="131" t="s">
        <v>144</v>
      </c>
      <c r="E134" s="146">
        <v>60</v>
      </c>
      <c r="F134" s="181">
        <v>1800</v>
      </c>
      <c r="G134" s="100">
        <f t="shared" si="11"/>
        <v>108000</v>
      </c>
      <c r="H134" s="53"/>
      <c r="I134" s="53"/>
      <c r="J134" s="53"/>
      <c r="K134" s="53"/>
      <c r="L134" s="53"/>
      <c r="M134" s="53" t="s">
        <v>49</v>
      </c>
      <c r="N134" s="146">
        <v>3</v>
      </c>
      <c r="O134" s="53">
        <v>2</v>
      </c>
      <c r="P134" s="53">
        <v>3</v>
      </c>
      <c r="Q134" s="53">
        <v>1</v>
      </c>
      <c r="R134" s="64">
        <v>2</v>
      </c>
    </row>
    <row r="135" spans="1:18" ht="21.75" customHeight="1" thickBot="1" x14ac:dyDescent="0.3">
      <c r="A135" s="198"/>
      <c r="B135" s="199"/>
      <c r="C135" s="195"/>
      <c r="D135" s="131" t="s">
        <v>143</v>
      </c>
      <c r="E135" s="146">
        <v>60</v>
      </c>
      <c r="F135" s="181">
        <v>1500</v>
      </c>
      <c r="G135" s="100">
        <f t="shared" si="11"/>
        <v>90000</v>
      </c>
      <c r="H135" s="53"/>
      <c r="I135" s="53"/>
      <c r="J135" s="53"/>
      <c r="K135" s="53"/>
      <c r="L135" s="53"/>
      <c r="M135" s="53" t="s">
        <v>49</v>
      </c>
      <c r="N135" s="146">
        <v>3</v>
      </c>
      <c r="O135" s="53">
        <v>2</v>
      </c>
      <c r="P135" s="53">
        <v>3</v>
      </c>
      <c r="Q135" s="53">
        <v>1</v>
      </c>
      <c r="R135" s="64">
        <v>2</v>
      </c>
    </row>
    <row r="136" spans="1:18" ht="27" customHeight="1" thickBot="1" x14ac:dyDescent="0.3">
      <c r="A136" s="198"/>
      <c r="B136" s="199"/>
      <c r="C136" s="195"/>
      <c r="D136" s="131" t="s">
        <v>163</v>
      </c>
      <c r="E136" s="146">
        <v>135</v>
      </c>
      <c r="F136" s="181">
        <v>360</v>
      </c>
      <c r="G136" s="100">
        <f t="shared" si="11"/>
        <v>48600</v>
      </c>
      <c r="H136" s="53"/>
      <c r="I136" s="53"/>
      <c r="J136" s="53"/>
      <c r="K136" s="53"/>
      <c r="L136" s="53"/>
      <c r="M136" s="53" t="s">
        <v>49</v>
      </c>
      <c r="N136" s="146">
        <v>3</v>
      </c>
      <c r="O136" s="53">
        <v>2</v>
      </c>
      <c r="P136" s="53">
        <v>1</v>
      </c>
      <c r="Q136" s="53">
        <v>7</v>
      </c>
      <c r="R136" s="64">
        <v>2</v>
      </c>
    </row>
    <row r="137" spans="1:18" ht="27" customHeight="1" thickBot="1" x14ac:dyDescent="0.3">
      <c r="A137" s="198"/>
      <c r="B137" s="199"/>
      <c r="C137" s="195"/>
      <c r="D137" s="131" t="s">
        <v>164</v>
      </c>
      <c r="E137" s="146">
        <v>1000</v>
      </c>
      <c r="F137" s="181">
        <v>350</v>
      </c>
      <c r="G137" s="100">
        <f t="shared" si="11"/>
        <v>350000</v>
      </c>
      <c r="H137" s="53"/>
      <c r="I137" s="53"/>
      <c r="J137" s="53"/>
      <c r="K137" s="53"/>
      <c r="L137" s="53"/>
      <c r="M137" s="53" t="s">
        <v>49</v>
      </c>
      <c r="N137" s="146">
        <v>3</v>
      </c>
      <c r="O137" s="53">
        <v>3</v>
      </c>
      <c r="P137" s="53">
        <v>2</v>
      </c>
      <c r="Q137" s="53">
        <v>3</v>
      </c>
      <c r="R137" s="64">
        <v>1</v>
      </c>
    </row>
    <row r="138" spans="1:18" ht="27" customHeight="1" thickBot="1" x14ac:dyDescent="0.3">
      <c r="A138" s="198"/>
      <c r="B138" s="199"/>
      <c r="C138" s="195"/>
      <c r="D138" s="131" t="s">
        <v>86</v>
      </c>
      <c r="E138" s="146">
        <v>1000</v>
      </c>
      <c r="F138" s="181">
        <v>450</v>
      </c>
      <c r="G138" s="100">
        <f t="shared" si="11"/>
        <v>450000</v>
      </c>
      <c r="H138" s="53"/>
      <c r="I138" s="53"/>
      <c r="J138" s="53"/>
      <c r="K138" s="53"/>
      <c r="L138" s="53"/>
      <c r="M138" s="53" t="s">
        <v>49</v>
      </c>
      <c r="N138" s="146">
        <v>3</v>
      </c>
      <c r="O138" s="53">
        <v>3</v>
      </c>
      <c r="P138" s="53">
        <v>2</v>
      </c>
      <c r="Q138" s="53">
        <v>3</v>
      </c>
      <c r="R138" s="64">
        <v>1</v>
      </c>
    </row>
    <row r="139" spans="1:18" ht="27" customHeight="1" thickBot="1" x14ac:dyDescent="0.3">
      <c r="A139" s="198"/>
      <c r="B139" s="199"/>
      <c r="C139" s="195"/>
      <c r="D139" s="131" t="s">
        <v>109</v>
      </c>
      <c r="E139" s="146">
        <v>2000</v>
      </c>
      <c r="F139" s="181">
        <v>15</v>
      </c>
      <c r="G139" s="100">
        <f t="shared" si="11"/>
        <v>30000</v>
      </c>
      <c r="H139" s="53"/>
      <c r="I139" s="53"/>
      <c r="J139" s="53"/>
      <c r="K139" s="53"/>
      <c r="L139" s="53"/>
      <c r="M139" s="53" t="s">
        <v>49</v>
      </c>
      <c r="N139" s="146">
        <v>3</v>
      </c>
      <c r="O139" s="53">
        <v>3</v>
      </c>
      <c r="P139" s="53">
        <v>9</v>
      </c>
      <c r="Q139" s="53">
        <v>2</v>
      </c>
      <c r="R139" s="64">
        <v>1</v>
      </c>
    </row>
    <row r="140" spans="1:18" ht="27" customHeight="1" thickBot="1" x14ac:dyDescent="0.3">
      <c r="A140" s="198"/>
      <c r="B140" s="199"/>
      <c r="C140" s="195"/>
      <c r="D140" s="131" t="s">
        <v>96</v>
      </c>
      <c r="E140" s="146">
        <v>225</v>
      </c>
      <c r="F140" s="181">
        <v>50</v>
      </c>
      <c r="G140" s="100">
        <f t="shared" si="11"/>
        <v>11250</v>
      </c>
      <c r="H140" s="53"/>
      <c r="I140" s="53"/>
      <c r="J140" s="53"/>
      <c r="K140" s="53"/>
      <c r="L140" s="53"/>
      <c r="M140" s="53" t="s">
        <v>49</v>
      </c>
      <c r="N140" s="146">
        <v>3</v>
      </c>
      <c r="O140" s="53">
        <v>2</v>
      </c>
      <c r="P140" s="53">
        <v>5</v>
      </c>
      <c r="Q140" s="53">
        <v>8</v>
      </c>
      <c r="R140" s="64">
        <v>5</v>
      </c>
    </row>
    <row r="141" spans="1:18" ht="23.25" customHeight="1" thickBot="1" x14ac:dyDescent="0.3">
      <c r="A141" s="198"/>
      <c r="B141" s="199"/>
      <c r="C141" s="203"/>
      <c r="D141" s="134" t="s">
        <v>97</v>
      </c>
      <c r="E141" s="176">
        <v>30</v>
      </c>
      <c r="F141" s="183">
        <v>150</v>
      </c>
      <c r="G141" s="35">
        <f t="shared" si="11"/>
        <v>4500</v>
      </c>
      <c r="H141" s="60"/>
      <c r="I141" s="60"/>
      <c r="J141" s="60"/>
      <c r="K141" s="60"/>
      <c r="L141" s="60"/>
      <c r="M141" s="60" t="s">
        <v>49</v>
      </c>
      <c r="N141" s="176">
        <v>3</v>
      </c>
      <c r="O141" s="60">
        <v>2</v>
      </c>
      <c r="P141" s="60">
        <v>5</v>
      </c>
      <c r="Q141" s="60">
        <v>8</v>
      </c>
      <c r="R141" s="71">
        <v>5</v>
      </c>
    </row>
    <row r="142" spans="1:18" ht="23.25" customHeight="1" thickBot="1" x14ac:dyDescent="0.3">
      <c r="A142" s="196" t="s">
        <v>100</v>
      </c>
      <c r="B142" s="197"/>
      <c r="C142" s="202">
        <f>SUM(G142:G154)</f>
        <v>714800</v>
      </c>
      <c r="D142" s="132" t="s">
        <v>83</v>
      </c>
      <c r="E142" s="175">
        <v>5000</v>
      </c>
      <c r="F142" s="182">
        <v>35</v>
      </c>
      <c r="G142" s="113">
        <f t="shared" si="11"/>
        <v>175000</v>
      </c>
      <c r="H142" s="62"/>
      <c r="I142" s="62"/>
      <c r="J142" s="62"/>
      <c r="K142" s="62"/>
      <c r="L142" s="62"/>
      <c r="M142" s="60" t="s">
        <v>49</v>
      </c>
      <c r="N142" s="176">
        <v>3</v>
      </c>
      <c r="O142" s="62">
        <v>2</v>
      </c>
      <c r="P142" s="62">
        <v>2</v>
      </c>
      <c r="Q142" s="62">
        <v>2</v>
      </c>
      <c r="R142" s="63">
        <v>1</v>
      </c>
    </row>
    <row r="143" spans="1:18" ht="23.25" customHeight="1" thickBot="1" x14ac:dyDescent="0.3">
      <c r="A143" s="198"/>
      <c r="B143" s="199"/>
      <c r="C143" s="195"/>
      <c r="D143" s="149" t="s">
        <v>90</v>
      </c>
      <c r="E143" s="177">
        <v>3</v>
      </c>
      <c r="F143" s="184">
        <v>2400</v>
      </c>
      <c r="G143" s="150">
        <f t="shared" si="11"/>
        <v>7200</v>
      </c>
      <c r="H143" s="61"/>
      <c r="I143" s="61"/>
      <c r="J143" s="61"/>
      <c r="K143" s="61"/>
      <c r="L143" s="61"/>
      <c r="M143" s="60" t="s">
        <v>49</v>
      </c>
      <c r="N143" s="176">
        <v>3</v>
      </c>
      <c r="O143" s="61">
        <v>2</v>
      </c>
      <c r="P143" s="61">
        <v>3</v>
      </c>
      <c r="Q143" s="61">
        <v>1</v>
      </c>
      <c r="R143" s="72">
        <v>2</v>
      </c>
    </row>
    <row r="144" spans="1:18" ht="23.25" customHeight="1" thickBot="1" x14ac:dyDescent="0.3">
      <c r="A144" s="198"/>
      <c r="B144" s="199"/>
      <c r="C144" s="195"/>
      <c r="D144" s="149" t="s">
        <v>145</v>
      </c>
      <c r="E144" s="177">
        <v>3</v>
      </c>
      <c r="F144" s="184">
        <v>1800</v>
      </c>
      <c r="G144" s="150">
        <f t="shared" si="11"/>
        <v>5400</v>
      </c>
      <c r="H144" s="61"/>
      <c r="I144" s="61"/>
      <c r="J144" s="61"/>
      <c r="K144" s="61"/>
      <c r="L144" s="61"/>
      <c r="M144" s="60" t="s">
        <v>49</v>
      </c>
      <c r="N144" s="176">
        <v>3</v>
      </c>
      <c r="O144" s="61">
        <v>2</v>
      </c>
      <c r="P144" s="61">
        <v>3</v>
      </c>
      <c r="Q144" s="61">
        <v>1</v>
      </c>
      <c r="R144" s="72">
        <v>2</v>
      </c>
    </row>
    <row r="145" spans="1:18" ht="23.25" customHeight="1" thickBot="1" x14ac:dyDescent="0.3">
      <c r="A145" s="198"/>
      <c r="B145" s="199"/>
      <c r="C145" s="195"/>
      <c r="D145" s="149" t="s">
        <v>146</v>
      </c>
      <c r="E145" s="177">
        <v>1</v>
      </c>
      <c r="F145" s="184">
        <v>2700</v>
      </c>
      <c r="G145" s="150">
        <f t="shared" si="11"/>
        <v>2700</v>
      </c>
      <c r="H145" s="61"/>
      <c r="I145" s="61"/>
      <c r="J145" s="61"/>
      <c r="K145" s="61"/>
      <c r="L145" s="61"/>
      <c r="M145" s="60" t="s">
        <v>49</v>
      </c>
      <c r="N145" s="176">
        <v>3</v>
      </c>
      <c r="O145" s="61">
        <v>2</v>
      </c>
      <c r="P145" s="61">
        <v>3</v>
      </c>
      <c r="Q145" s="61">
        <v>1</v>
      </c>
      <c r="R145" s="72">
        <v>2</v>
      </c>
    </row>
    <row r="146" spans="1:18" ht="23.25" customHeight="1" thickBot="1" x14ac:dyDescent="0.3">
      <c r="A146" s="198"/>
      <c r="B146" s="199"/>
      <c r="C146" s="195"/>
      <c r="D146" s="149" t="s">
        <v>143</v>
      </c>
      <c r="E146" s="177">
        <v>1</v>
      </c>
      <c r="F146" s="184">
        <v>1500</v>
      </c>
      <c r="G146" s="150">
        <f t="shared" si="11"/>
        <v>1500</v>
      </c>
      <c r="H146" s="61"/>
      <c r="I146" s="61"/>
      <c r="J146" s="61"/>
      <c r="K146" s="61"/>
      <c r="L146" s="61"/>
      <c r="M146" s="60" t="s">
        <v>49</v>
      </c>
      <c r="N146" s="176">
        <v>3</v>
      </c>
      <c r="O146" s="61">
        <v>2</v>
      </c>
      <c r="P146" s="61">
        <v>3</v>
      </c>
      <c r="Q146" s="61">
        <v>1</v>
      </c>
      <c r="R146" s="72">
        <v>2</v>
      </c>
    </row>
    <row r="147" spans="1:18" ht="23.25" customHeight="1" thickBot="1" x14ac:dyDescent="0.3">
      <c r="A147" s="198"/>
      <c r="B147" s="199"/>
      <c r="C147" s="195"/>
      <c r="D147" s="131" t="s">
        <v>87</v>
      </c>
      <c r="E147" s="146">
        <v>10</v>
      </c>
      <c r="F147" s="181">
        <v>10950</v>
      </c>
      <c r="G147" s="100">
        <f t="shared" si="11"/>
        <v>109500</v>
      </c>
      <c r="H147" s="53"/>
      <c r="I147" s="53"/>
      <c r="J147" s="53"/>
      <c r="K147" s="53"/>
      <c r="L147" s="53"/>
      <c r="M147" s="60" t="s">
        <v>49</v>
      </c>
      <c r="N147" s="176">
        <v>3</v>
      </c>
      <c r="O147" s="53"/>
      <c r="P147" s="53"/>
      <c r="Q147" s="53"/>
      <c r="R147" s="64"/>
    </row>
    <row r="148" spans="1:18" ht="32.25" customHeight="1" thickBot="1" x14ac:dyDescent="0.3">
      <c r="A148" s="198"/>
      <c r="B148" s="199"/>
      <c r="C148" s="195"/>
      <c r="D148" s="154" t="s">
        <v>165</v>
      </c>
      <c r="E148" s="146">
        <v>1</v>
      </c>
      <c r="F148" s="181">
        <v>15000</v>
      </c>
      <c r="G148" s="100">
        <f t="shared" si="11"/>
        <v>15000</v>
      </c>
      <c r="H148" s="53"/>
      <c r="I148" s="53"/>
      <c r="J148" s="53"/>
      <c r="K148" s="53"/>
      <c r="L148" s="53"/>
      <c r="M148" s="60" t="s">
        <v>49</v>
      </c>
      <c r="N148" s="176">
        <v>3</v>
      </c>
      <c r="O148" s="53">
        <v>3</v>
      </c>
      <c r="P148" s="53">
        <v>9</v>
      </c>
      <c r="Q148" s="53">
        <v>2</v>
      </c>
      <c r="R148" s="64">
        <v>1</v>
      </c>
    </row>
    <row r="149" spans="1:18" ht="23.25" customHeight="1" thickBot="1" x14ac:dyDescent="0.3">
      <c r="A149" s="198"/>
      <c r="B149" s="199"/>
      <c r="C149" s="195"/>
      <c r="D149" s="131" t="s">
        <v>89</v>
      </c>
      <c r="E149" s="146">
        <v>50</v>
      </c>
      <c r="F149" s="181">
        <v>250</v>
      </c>
      <c r="G149" s="100">
        <f t="shared" si="11"/>
        <v>12500</v>
      </c>
      <c r="H149" s="53"/>
      <c r="I149" s="53"/>
      <c r="J149" s="53"/>
      <c r="K149" s="53"/>
      <c r="L149" s="53"/>
      <c r="M149" s="60" t="s">
        <v>49</v>
      </c>
      <c r="N149" s="176">
        <v>3</v>
      </c>
      <c r="O149" s="53">
        <v>3</v>
      </c>
      <c r="P149" s="53">
        <v>7</v>
      </c>
      <c r="Q149" s="53">
        <v>1</v>
      </c>
      <c r="R149" s="64">
        <v>2</v>
      </c>
    </row>
    <row r="150" spans="1:18" ht="23.25" customHeight="1" thickBot="1" x14ac:dyDescent="0.3">
      <c r="A150" s="198"/>
      <c r="B150" s="199"/>
      <c r="C150" s="195"/>
      <c r="D150" s="131" t="s">
        <v>85</v>
      </c>
      <c r="E150" s="146">
        <v>350</v>
      </c>
      <c r="F150" s="181">
        <v>350</v>
      </c>
      <c r="G150" s="100">
        <f t="shared" si="11"/>
        <v>122500</v>
      </c>
      <c r="H150" s="53"/>
      <c r="I150" s="53"/>
      <c r="J150" s="53"/>
      <c r="K150" s="53"/>
      <c r="L150" s="53"/>
      <c r="M150" s="60" t="s">
        <v>49</v>
      </c>
      <c r="N150" s="176">
        <v>3</v>
      </c>
      <c r="O150" s="53">
        <v>3</v>
      </c>
      <c r="P150" s="53">
        <v>2</v>
      </c>
      <c r="Q150" s="53">
        <v>3</v>
      </c>
      <c r="R150" s="64">
        <v>1</v>
      </c>
    </row>
    <row r="151" spans="1:18" ht="23.25" customHeight="1" thickBot="1" x14ac:dyDescent="0.3">
      <c r="A151" s="198"/>
      <c r="B151" s="199"/>
      <c r="C151" s="195"/>
      <c r="D151" s="131" t="s">
        <v>121</v>
      </c>
      <c r="E151" s="146">
        <v>1</v>
      </c>
      <c r="F151" s="181">
        <v>25000</v>
      </c>
      <c r="G151" s="100">
        <f t="shared" si="11"/>
        <v>25000</v>
      </c>
      <c r="H151" s="53"/>
      <c r="I151" s="53"/>
      <c r="J151" s="53"/>
      <c r="K151" s="53"/>
      <c r="L151" s="53"/>
      <c r="M151" s="60" t="s">
        <v>49</v>
      </c>
      <c r="N151" s="176">
        <v>3</v>
      </c>
      <c r="O151" s="53">
        <v>2</v>
      </c>
      <c r="P151" s="53">
        <v>5</v>
      </c>
      <c r="Q151" s="53">
        <v>3</v>
      </c>
      <c r="R151" s="64">
        <v>3</v>
      </c>
    </row>
    <row r="152" spans="1:18" ht="23.25" customHeight="1" thickBot="1" x14ac:dyDescent="0.3">
      <c r="A152" s="198"/>
      <c r="B152" s="199"/>
      <c r="C152" s="195"/>
      <c r="D152" s="131" t="s">
        <v>86</v>
      </c>
      <c r="E152" s="146">
        <v>350</v>
      </c>
      <c r="F152" s="181">
        <v>450</v>
      </c>
      <c r="G152" s="100">
        <f t="shared" si="11"/>
        <v>157500</v>
      </c>
      <c r="H152" s="53"/>
      <c r="I152" s="53"/>
      <c r="J152" s="53"/>
      <c r="K152" s="53"/>
      <c r="L152" s="53"/>
      <c r="M152" s="60" t="s">
        <v>49</v>
      </c>
      <c r="N152" s="176">
        <v>3</v>
      </c>
      <c r="O152" s="53">
        <v>3</v>
      </c>
      <c r="P152" s="53">
        <v>2</v>
      </c>
      <c r="Q152" s="53">
        <v>3</v>
      </c>
      <c r="R152" s="64">
        <v>1</v>
      </c>
    </row>
    <row r="153" spans="1:18" ht="23.25" customHeight="1" thickBot="1" x14ac:dyDescent="0.3">
      <c r="A153" s="198"/>
      <c r="B153" s="199"/>
      <c r="C153" s="195"/>
      <c r="D153" s="134" t="s">
        <v>167</v>
      </c>
      <c r="E153" s="176">
        <v>100</v>
      </c>
      <c r="F153" s="183">
        <v>450</v>
      </c>
      <c r="G153" s="100">
        <f t="shared" si="11"/>
        <v>45000</v>
      </c>
      <c r="H153" s="60"/>
      <c r="I153" s="60"/>
      <c r="J153" s="60"/>
      <c r="K153" s="60"/>
      <c r="L153" s="60"/>
      <c r="M153" s="60" t="s">
        <v>49</v>
      </c>
      <c r="N153" s="176">
        <v>3</v>
      </c>
      <c r="O153" s="60">
        <v>3</v>
      </c>
      <c r="P153" s="60">
        <v>1</v>
      </c>
      <c r="Q153" s="60">
        <v>1</v>
      </c>
      <c r="R153" s="71">
        <v>1</v>
      </c>
    </row>
    <row r="154" spans="1:18" ht="23.25" customHeight="1" thickBot="1" x14ac:dyDescent="0.3">
      <c r="A154" s="200"/>
      <c r="B154" s="201"/>
      <c r="C154" s="203"/>
      <c r="D154" s="135" t="s">
        <v>166</v>
      </c>
      <c r="E154" s="179">
        <v>100</v>
      </c>
      <c r="F154" s="185">
        <v>360</v>
      </c>
      <c r="G154" s="100">
        <f t="shared" si="11"/>
        <v>36000</v>
      </c>
      <c r="H154" s="65"/>
      <c r="I154" s="65"/>
      <c r="J154" s="65"/>
      <c r="K154" s="65"/>
      <c r="L154" s="65"/>
      <c r="M154" s="60" t="s">
        <v>49</v>
      </c>
      <c r="N154" s="176">
        <v>3</v>
      </c>
      <c r="O154" s="65">
        <v>2</v>
      </c>
      <c r="P154" s="65">
        <v>1</v>
      </c>
      <c r="Q154" s="65">
        <v>7</v>
      </c>
      <c r="R154" s="66">
        <v>2</v>
      </c>
    </row>
    <row r="155" spans="1:18" ht="23.25" customHeight="1" thickBot="1" x14ac:dyDescent="0.3">
      <c r="A155" s="298" t="s">
        <v>126</v>
      </c>
      <c r="B155" s="334"/>
      <c r="C155" s="202">
        <f>SUM(G155:G157)</f>
        <v>50000</v>
      </c>
      <c r="D155" s="132"/>
      <c r="E155" s="175"/>
      <c r="F155" s="186"/>
      <c r="G155" s="113">
        <f t="shared" si="11"/>
        <v>0</v>
      </c>
      <c r="H155" s="62"/>
      <c r="I155" s="62"/>
      <c r="J155" s="62"/>
      <c r="K155" s="62"/>
      <c r="L155" s="62"/>
      <c r="M155" s="60" t="s">
        <v>49</v>
      </c>
      <c r="N155" s="176">
        <v>3</v>
      </c>
      <c r="O155" s="62"/>
      <c r="P155" s="63"/>
      <c r="Q155" s="114"/>
      <c r="R155" s="72"/>
    </row>
    <row r="156" spans="1:18" ht="23.25" customHeight="1" thickBot="1" x14ac:dyDescent="0.3">
      <c r="A156" s="300"/>
      <c r="B156" s="335"/>
      <c r="C156" s="195"/>
      <c r="D156" s="131" t="s">
        <v>88</v>
      </c>
      <c r="E156" s="177">
        <v>1</v>
      </c>
      <c r="F156" s="184">
        <v>25000</v>
      </c>
      <c r="G156" s="100">
        <f t="shared" si="11"/>
        <v>25000</v>
      </c>
      <c r="H156" s="61"/>
      <c r="I156" s="61"/>
      <c r="J156" s="61"/>
      <c r="K156" s="61"/>
      <c r="L156" s="61"/>
      <c r="M156" s="60" t="s">
        <v>49</v>
      </c>
      <c r="N156" s="176">
        <v>3</v>
      </c>
      <c r="O156" s="61">
        <v>3</v>
      </c>
      <c r="P156" s="72">
        <v>9</v>
      </c>
      <c r="Q156" s="114">
        <v>2</v>
      </c>
      <c r="R156" s="72">
        <v>1</v>
      </c>
    </row>
    <row r="157" spans="1:18" ht="23.25" customHeight="1" thickBot="1" x14ac:dyDescent="0.3">
      <c r="A157" s="336"/>
      <c r="B157" s="337"/>
      <c r="C157" s="203"/>
      <c r="D157" s="135" t="s">
        <v>125</v>
      </c>
      <c r="E157" s="178">
        <v>1</v>
      </c>
      <c r="F157" s="187">
        <v>25000</v>
      </c>
      <c r="G157" s="100">
        <f t="shared" si="11"/>
        <v>25000</v>
      </c>
      <c r="H157" s="69"/>
      <c r="I157" s="69"/>
      <c r="J157" s="69"/>
      <c r="K157" s="69"/>
      <c r="L157" s="69"/>
      <c r="M157" s="60" t="s">
        <v>49</v>
      </c>
      <c r="N157" s="176">
        <v>3</v>
      </c>
      <c r="O157" s="69">
        <v>2</v>
      </c>
      <c r="P157" s="70">
        <v>2</v>
      </c>
      <c r="Q157" s="115">
        <v>2</v>
      </c>
      <c r="R157" s="70">
        <v>2</v>
      </c>
    </row>
    <row r="158" spans="1:18" ht="23.25" customHeight="1" thickBot="1" x14ac:dyDescent="0.3">
      <c r="A158" s="298" t="s">
        <v>168</v>
      </c>
      <c r="B158" s="334"/>
      <c r="C158" s="202">
        <f>SUM(G158:G160)</f>
        <v>187000</v>
      </c>
      <c r="D158" s="132" t="s">
        <v>127</v>
      </c>
      <c r="E158" s="175">
        <v>360</v>
      </c>
      <c r="F158" s="182">
        <v>450</v>
      </c>
      <c r="G158" s="113">
        <f t="shared" si="11"/>
        <v>162000</v>
      </c>
      <c r="H158" s="62"/>
      <c r="I158" s="62"/>
      <c r="J158" s="62"/>
      <c r="K158" s="62"/>
      <c r="L158" s="62"/>
      <c r="M158" s="60" t="s">
        <v>49</v>
      </c>
      <c r="N158" s="176">
        <v>3</v>
      </c>
      <c r="O158" s="62">
        <v>3</v>
      </c>
      <c r="P158" s="62">
        <v>1</v>
      </c>
      <c r="Q158" s="62">
        <v>1</v>
      </c>
      <c r="R158" s="63">
        <v>1</v>
      </c>
    </row>
    <row r="159" spans="1:18" ht="23.25" customHeight="1" thickBot="1" x14ac:dyDescent="0.3">
      <c r="A159" s="300"/>
      <c r="B159" s="335"/>
      <c r="C159" s="195"/>
      <c r="D159" s="131" t="s">
        <v>181</v>
      </c>
      <c r="E159" s="177">
        <v>1</v>
      </c>
      <c r="F159" s="184">
        <v>25000</v>
      </c>
      <c r="G159" s="100">
        <f t="shared" si="11"/>
        <v>25000</v>
      </c>
      <c r="H159" s="61"/>
      <c r="I159" s="61"/>
      <c r="J159" s="61"/>
      <c r="K159" s="61"/>
      <c r="L159" s="61"/>
      <c r="M159" s="60" t="s">
        <v>49</v>
      </c>
      <c r="N159" s="176">
        <v>3</v>
      </c>
      <c r="O159" s="61">
        <v>3</v>
      </c>
      <c r="P159" s="61">
        <v>9</v>
      </c>
      <c r="Q159" s="61">
        <v>2</v>
      </c>
      <c r="R159" s="72">
        <v>1</v>
      </c>
    </row>
    <row r="160" spans="1:18" ht="23.25" customHeight="1" thickBot="1" x14ac:dyDescent="0.3">
      <c r="A160" s="336"/>
      <c r="B160" s="337"/>
      <c r="C160" s="203"/>
      <c r="D160" s="135"/>
      <c r="E160" s="178"/>
      <c r="F160" s="187"/>
      <c r="G160" s="100">
        <f t="shared" si="11"/>
        <v>0</v>
      </c>
      <c r="H160" s="69"/>
      <c r="I160" s="69"/>
      <c r="J160" s="69"/>
      <c r="K160" s="69"/>
      <c r="L160" s="69"/>
      <c r="M160" s="60" t="s">
        <v>49</v>
      </c>
      <c r="N160" s="176">
        <v>3</v>
      </c>
      <c r="O160" s="69"/>
      <c r="P160" s="69"/>
      <c r="Q160" s="69"/>
      <c r="R160" s="70"/>
    </row>
    <row r="161" spans="1:18" ht="21.75" customHeight="1" thickBot="1" x14ac:dyDescent="0.3">
      <c r="A161" s="204" t="s">
        <v>173</v>
      </c>
      <c r="B161" s="205"/>
      <c r="C161" s="202">
        <f>SUM(G161:G175)</f>
        <v>13795870</v>
      </c>
      <c r="D161" s="132" t="s">
        <v>169</v>
      </c>
      <c r="E161" s="175">
        <v>272</v>
      </c>
      <c r="F161" s="182">
        <v>360</v>
      </c>
      <c r="G161" s="113">
        <f t="shared" si="11"/>
        <v>97920</v>
      </c>
      <c r="H161" s="62"/>
      <c r="I161" s="62"/>
      <c r="J161" s="62"/>
      <c r="K161" s="62"/>
      <c r="L161" s="62"/>
      <c r="M161" s="60" t="s">
        <v>49</v>
      </c>
      <c r="N161" s="176">
        <v>3</v>
      </c>
      <c r="O161" s="62">
        <v>2</v>
      </c>
      <c r="P161" s="62">
        <v>1</v>
      </c>
      <c r="Q161" s="62">
        <v>7</v>
      </c>
      <c r="R161" s="63">
        <v>2</v>
      </c>
    </row>
    <row r="162" spans="1:18" ht="23.25" customHeight="1" thickBot="1" x14ac:dyDescent="0.3">
      <c r="A162" s="206"/>
      <c r="B162" s="207"/>
      <c r="C162" s="195"/>
      <c r="D162" s="131" t="s">
        <v>182</v>
      </c>
      <c r="E162" s="177">
        <v>500</v>
      </c>
      <c r="F162" s="184">
        <v>300</v>
      </c>
      <c r="G162" s="113">
        <f t="shared" si="11"/>
        <v>150000</v>
      </c>
      <c r="H162" s="61"/>
      <c r="I162" s="61"/>
      <c r="J162" s="61"/>
      <c r="K162" s="61"/>
      <c r="L162" s="61"/>
      <c r="M162" s="60" t="s">
        <v>49</v>
      </c>
      <c r="N162" s="176">
        <v>3</v>
      </c>
      <c r="O162" s="61">
        <v>2</v>
      </c>
      <c r="P162" s="61">
        <v>3</v>
      </c>
      <c r="Q162" s="61">
        <v>3</v>
      </c>
      <c r="R162" s="72">
        <v>2</v>
      </c>
    </row>
    <row r="163" spans="1:18" ht="23.25" customHeight="1" thickBot="1" x14ac:dyDescent="0.3">
      <c r="A163" s="206"/>
      <c r="B163" s="207"/>
      <c r="C163" s="195"/>
      <c r="D163" s="131" t="s">
        <v>170</v>
      </c>
      <c r="E163" s="177">
        <v>520</v>
      </c>
      <c r="F163" s="184">
        <v>85</v>
      </c>
      <c r="G163" s="113">
        <f t="shared" si="11"/>
        <v>44200</v>
      </c>
      <c r="H163" s="61"/>
      <c r="I163" s="61"/>
      <c r="J163" s="61"/>
      <c r="K163" s="61"/>
      <c r="L163" s="61"/>
      <c r="M163" s="60" t="s">
        <v>49</v>
      </c>
      <c r="N163" s="176">
        <v>3</v>
      </c>
      <c r="O163" s="61">
        <v>3</v>
      </c>
      <c r="P163" s="61">
        <v>9</v>
      </c>
      <c r="Q163" s="61">
        <v>2</v>
      </c>
      <c r="R163" s="72">
        <v>1</v>
      </c>
    </row>
    <row r="164" spans="1:18" ht="23.25" customHeight="1" thickBot="1" x14ac:dyDescent="0.3">
      <c r="A164" s="206"/>
      <c r="B164" s="207"/>
      <c r="C164" s="195"/>
      <c r="D164" s="131" t="s">
        <v>130</v>
      </c>
      <c r="E164" s="177">
        <v>520</v>
      </c>
      <c r="F164" s="184">
        <v>85</v>
      </c>
      <c r="G164" s="113">
        <f t="shared" si="11"/>
        <v>44200</v>
      </c>
      <c r="H164" s="61"/>
      <c r="I164" s="61"/>
      <c r="J164" s="61"/>
      <c r="K164" s="61"/>
      <c r="L164" s="61"/>
      <c r="M164" s="60" t="s">
        <v>49</v>
      </c>
      <c r="N164" s="176">
        <v>3</v>
      </c>
      <c r="O164" s="61">
        <v>3</v>
      </c>
      <c r="P164" s="61">
        <v>9</v>
      </c>
      <c r="Q164" s="61">
        <v>2</v>
      </c>
      <c r="R164" s="72">
        <v>1</v>
      </c>
    </row>
    <row r="165" spans="1:18" ht="23.25" customHeight="1" thickBot="1" x14ac:dyDescent="0.3">
      <c r="A165" s="206"/>
      <c r="B165" s="207"/>
      <c r="C165" s="195"/>
      <c r="D165" s="131" t="s">
        <v>131</v>
      </c>
      <c r="E165" s="177">
        <v>520</v>
      </c>
      <c r="F165" s="184">
        <v>35</v>
      </c>
      <c r="G165" s="113">
        <f t="shared" si="11"/>
        <v>18200</v>
      </c>
      <c r="H165" s="61"/>
      <c r="I165" s="61"/>
      <c r="J165" s="61"/>
      <c r="K165" s="61"/>
      <c r="L165" s="61"/>
      <c r="M165" s="60" t="s">
        <v>49</v>
      </c>
      <c r="N165" s="176">
        <v>3</v>
      </c>
      <c r="O165" s="61">
        <v>3</v>
      </c>
      <c r="P165" s="61">
        <v>9</v>
      </c>
      <c r="Q165" s="61">
        <v>2</v>
      </c>
      <c r="R165" s="72">
        <v>1</v>
      </c>
    </row>
    <row r="166" spans="1:18" ht="23.25" customHeight="1" thickBot="1" x14ac:dyDescent="0.3">
      <c r="A166" s="206"/>
      <c r="B166" s="207"/>
      <c r="C166" s="195"/>
      <c r="D166" s="131" t="s">
        <v>132</v>
      </c>
      <c r="E166" s="177">
        <v>350000</v>
      </c>
      <c r="F166" s="184">
        <v>35</v>
      </c>
      <c r="G166" s="113">
        <f>+F166*E166</f>
        <v>12250000</v>
      </c>
      <c r="H166" s="61"/>
      <c r="I166" s="61"/>
      <c r="J166" s="61"/>
      <c r="K166" s="61"/>
      <c r="L166" s="61"/>
      <c r="M166" s="60" t="s">
        <v>49</v>
      </c>
      <c r="N166" s="176">
        <v>3</v>
      </c>
      <c r="O166" s="61">
        <v>2</v>
      </c>
      <c r="P166" s="61">
        <v>2</v>
      </c>
      <c r="Q166" s="61">
        <v>2</v>
      </c>
      <c r="R166" s="72">
        <v>1</v>
      </c>
    </row>
    <row r="167" spans="1:18" ht="23.25" customHeight="1" thickBot="1" x14ac:dyDescent="0.3">
      <c r="A167" s="206"/>
      <c r="B167" s="207"/>
      <c r="C167" s="195"/>
      <c r="D167" s="131" t="s">
        <v>133</v>
      </c>
      <c r="E167" s="177">
        <v>1000</v>
      </c>
      <c r="F167" s="184">
        <v>350</v>
      </c>
      <c r="G167" s="113">
        <f t="shared" si="11"/>
        <v>350000</v>
      </c>
      <c r="H167" s="61"/>
      <c r="I167" s="61"/>
      <c r="J167" s="61"/>
      <c r="K167" s="61"/>
      <c r="L167" s="61"/>
      <c r="M167" s="60" t="s">
        <v>49</v>
      </c>
      <c r="N167" s="176">
        <v>3</v>
      </c>
      <c r="O167" s="61">
        <v>3</v>
      </c>
      <c r="P167" s="61">
        <v>2</v>
      </c>
      <c r="Q167" s="61">
        <v>3</v>
      </c>
      <c r="R167" s="72">
        <v>1</v>
      </c>
    </row>
    <row r="168" spans="1:18" ht="23.25" customHeight="1" thickBot="1" x14ac:dyDescent="0.3">
      <c r="A168" s="206"/>
      <c r="B168" s="207"/>
      <c r="C168" s="195"/>
      <c r="D168" s="131" t="s">
        <v>134</v>
      </c>
      <c r="E168" s="177">
        <v>500</v>
      </c>
      <c r="F168" s="184">
        <v>15</v>
      </c>
      <c r="G168" s="113">
        <f t="shared" si="11"/>
        <v>7500</v>
      </c>
      <c r="H168" s="61"/>
      <c r="I168" s="61"/>
      <c r="J168" s="61"/>
      <c r="K168" s="61"/>
      <c r="L168" s="61"/>
      <c r="M168" s="60" t="s">
        <v>49</v>
      </c>
      <c r="N168" s="176">
        <v>3</v>
      </c>
      <c r="O168" s="61">
        <v>3</v>
      </c>
      <c r="P168" s="61">
        <v>9</v>
      </c>
      <c r="Q168" s="61">
        <v>2</v>
      </c>
      <c r="R168" s="72">
        <v>1</v>
      </c>
    </row>
    <row r="169" spans="1:18" ht="23.25" customHeight="1" thickBot="1" x14ac:dyDescent="0.3">
      <c r="A169" s="206"/>
      <c r="B169" s="207"/>
      <c r="C169" s="195"/>
      <c r="D169" s="131" t="s">
        <v>135</v>
      </c>
      <c r="E169" s="177">
        <v>52</v>
      </c>
      <c r="F169" s="184">
        <v>7000</v>
      </c>
      <c r="G169" s="113">
        <f t="shared" si="11"/>
        <v>364000</v>
      </c>
      <c r="H169" s="61"/>
      <c r="I169" s="61"/>
      <c r="J169" s="61"/>
      <c r="K169" s="61"/>
      <c r="L169" s="61"/>
      <c r="M169" s="60" t="s">
        <v>49</v>
      </c>
      <c r="N169" s="176">
        <v>2</v>
      </c>
      <c r="O169" s="61">
        <v>2</v>
      </c>
      <c r="P169" s="61">
        <v>2</v>
      </c>
      <c r="Q169" s="61">
        <v>2</v>
      </c>
      <c r="R169" s="72">
        <v>1</v>
      </c>
    </row>
    <row r="170" spans="1:18" ht="23.25" customHeight="1" thickBot="1" x14ac:dyDescent="0.3">
      <c r="A170" s="206"/>
      <c r="B170" s="207"/>
      <c r="C170" s="195"/>
      <c r="D170" s="131" t="s">
        <v>136</v>
      </c>
      <c r="E170" s="177">
        <v>1</v>
      </c>
      <c r="F170" s="184">
        <v>45000</v>
      </c>
      <c r="G170" s="113">
        <f t="shared" si="11"/>
        <v>45000</v>
      </c>
      <c r="H170" s="61"/>
      <c r="I170" s="61"/>
      <c r="J170" s="61"/>
      <c r="K170" s="61"/>
      <c r="L170" s="61"/>
      <c r="M170" s="60" t="s">
        <v>49</v>
      </c>
      <c r="N170" s="176">
        <v>3</v>
      </c>
      <c r="O170" s="61">
        <v>2</v>
      </c>
      <c r="P170" s="61">
        <v>2</v>
      </c>
      <c r="Q170" s="61">
        <v>2</v>
      </c>
      <c r="R170" s="72">
        <v>1</v>
      </c>
    </row>
    <row r="171" spans="1:18" ht="23.25" customHeight="1" thickBot="1" x14ac:dyDescent="0.3">
      <c r="A171" s="206"/>
      <c r="B171" s="207"/>
      <c r="C171" s="195"/>
      <c r="D171" s="131" t="s">
        <v>171</v>
      </c>
      <c r="E171" s="177">
        <v>52</v>
      </c>
      <c r="F171" s="184">
        <v>2400</v>
      </c>
      <c r="G171" s="113">
        <f t="shared" si="11"/>
        <v>124800</v>
      </c>
      <c r="H171" s="61"/>
      <c r="I171" s="61"/>
      <c r="J171" s="61"/>
      <c r="K171" s="61"/>
      <c r="L171" s="61"/>
      <c r="M171" s="60" t="s">
        <v>49</v>
      </c>
      <c r="N171" s="176">
        <v>3</v>
      </c>
      <c r="O171" s="61">
        <v>2</v>
      </c>
      <c r="P171" s="61">
        <v>3</v>
      </c>
      <c r="Q171" s="61">
        <v>1</v>
      </c>
      <c r="R171" s="72">
        <v>2</v>
      </c>
    </row>
    <row r="172" spans="1:18" ht="23.25" customHeight="1" thickBot="1" x14ac:dyDescent="0.3">
      <c r="A172" s="206"/>
      <c r="B172" s="207"/>
      <c r="C172" s="195"/>
      <c r="D172" s="131" t="s">
        <v>172</v>
      </c>
      <c r="E172" s="177">
        <v>156</v>
      </c>
      <c r="F172" s="184">
        <v>1800</v>
      </c>
      <c r="G172" s="113">
        <f t="shared" si="11"/>
        <v>280800</v>
      </c>
      <c r="H172" s="61"/>
      <c r="I172" s="61"/>
      <c r="J172" s="61"/>
      <c r="K172" s="61"/>
      <c r="L172" s="61"/>
      <c r="M172" s="60" t="s">
        <v>49</v>
      </c>
      <c r="N172" s="176">
        <v>3</v>
      </c>
      <c r="O172" s="61">
        <v>2</v>
      </c>
      <c r="P172" s="61">
        <v>3</v>
      </c>
      <c r="Q172" s="61">
        <v>1</v>
      </c>
      <c r="R172" s="72">
        <v>2</v>
      </c>
    </row>
    <row r="173" spans="1:18" ht="23.25" customHeight="1" thickBot="1" x14ac:dyDescent="0.3">
      <c r="A173" s="206"/>
      <c r="B173" s="207"/>
      <c r="C173" s="195"/>
      <c r="D173" s="131" t="s">
        <v>137</v>
      </c>
      <c r="E173" s="177">
        <v>250</v>
      </c>
      <c r="F173" s="184">
        <v>55</v>
      </c>
      <c r="G173" s="113">
        <f t="shared" si="11"/>
        <v>13750</v>
      </c>
      <c r="H173" s="61"/>
      <c r="I173" s="61"/>
      <c r="J173" s="61"/>
      <c r="K173" s="61"/>
      <c r="L173" s="61"/>
      <c r="M173" s="60" t="s">
        <v>49</v>
      </c>
      <c r="N173" s="176">
        <v>3</v>
      </c>
      <c r="O173" s="61">
        <v>3</v>
      </c>
      <c r="P173" s="61">
        <v>9</v>
      </c>
      <c r="Q173" s="61">
        <v>2</v>
      </c>
      <c r="R173" s="72">
        <v>1</v>
      </c>
    </row>
    <row r="174" spans="1:18" ht="23.25" customHeight="1" thickBot="1" x14ac:dyDescent="0.3">
      <c r="A174" s="206"/>
      <c r="B174" s="207"/>
      <c r="C174" s="195"/>
      <c r="D174" s="131" t="s">
        <v>174</v>
      </c>
      <c r="E174" s="177">
        <v>100</v>
      </c>
      <c r="F174" s="184">
        <v>35</v>
      </c>
      <c r="G174" s="113">
        <f t="shared" si="11"/>
        <v>3500</v>
      </c>
      <c r="H174" s="61"/>
      <c r="I174" s="61"/>
      <c r="J174" s="61"/>
      <c r="K174" s="61"/>
      <c r="L174" s="61"/>
      <c r="M174" s="60" t="s">
        <v>49</v>
      </c>
      <c r="N174" s="176">
        <v>3</v>
      </c>
      <c r="O174" s="61">
        <v>2</v>
      </c>
      <c r="P174" s="61">
        <v>5</v>
      </c>
      <c r="Q174" s="61">
        <v>8</v>
      </c>
      <c r="R174" s="72">
        <v>5</v>
      </c>
    </row>
    <row r="175" spans="1:18" ht="20.25" customHeight="1" thickBot="1" x14ac:dyDescent="0.3">
      <c r="A175" s="208"/>
      <c r="B175" s="209"/>
      <c r="C175" s="203"/>
      <c r="D175" s="135" t="s">
        <v>128</v>
      </c>
      <c r="E175" s="178">
        <v>20</v>
      </c>
      <c r="F175" s="187">
        <v>100</v>
      </c>
      <c r="G175" s="113">
        <f t="shared" si="11"/>
        <v>2000</v>
      </c>
      <c r="H175" s="69"/>
      <c r="I175" s="69"/>
      <c r="J175" s="69"/>
      <c r="K175" s="69"/>
      <c r="L175" s="69"/>
      <c r="M175" s="60" t="s">
        <v>49</v>
      </c>
      <c r="N175" s="176">
        <v>3</v>
      </c>
      <c r="O175" s="69">
        <v>2</v>
      </c>
      <c r="P175" s="69">
        <v>5</v>
      </c>
      <c r="Q175" s="69">
        <v>8</v>
      </c>
      <c r="R175" s="70">
        <v>5</v>
      </c>
    </row>
    <row r="176" spans="1:18" ht="18.75" customHeight="1" thickBot="1" x14ac:dyDescent="0.3">
      <c r="A176" s="204" t="s">
        <v>129</v>
      </c>
      <c r="B176" s="205"/>
      <c r="C176" s="202">
        <f>SUM(G176:G182)</f>
        <v>478500</v>
      </c>
      <c r="D176" s="131" t="s">
        <v>83</v>
      </c>
      <c r="E176" s="177">
        <v>4000</v>
      </c>
      <c r="F176" s="184">
        <v>35</v>
      </c>
      <c r="G176" s="113">
        <f t="shared" si="11"/>
        <v>140000</v>
      </c>
      <c r="H176" s="61"/>
      <c r="I176" s="61"/>
      <c r="J176" s="61"/>
      <c r="K176" s="61"/>
      <c r="L176" s="61"/>
      <c r="M176" s="60" t="s">
        <v>49</v>
      </c>
      <c r="N176" s="176">
        <v>3</v>
      </c>
      <c r="O176" s="61">
        <v>2</v>
      </c>
      <c r="P176" s="61">
        <v>2</v>
      </c>
      <c r="Q176" s="61">
        <v>2</v>
      </c>
      <c r="R176" s="72">
        <v>1</v>
      </c>
    </row>
    <row r="177" spans="1:18" ht="18.75" customHeight="1" thickBot="1" x14ac:dyDescent="0.3">
      <c r="A177" s="206"/>
      <c r="B177" s="207"/>
      <c r="C177" s="195"/>
      <c r="D177" s="131" t="s">
        <v>87</v>
      </c>
      <c r="E177" s="146">
        <v>10</v>
      </c>
      <c r="F177" s="181">
        <v>10950</v>
      </c>
      <c r="G177" s="113">
        <f t="shared" si="11"/>
        <v>109500</v>
      </c>
      <c r="H177" s="53"/>
      <c r="I177" s="53"/>
      <c r="J177" s="53"/>
      <c r="K177" s="53"/>
      <c r="L177" s="53"/>
      <c r="M177" s="60" t="s">
        <v>49</v>
      </c>
      <c r="N177" s="176">
        <v>3</v>
      </c>
      <c r="O177" s="53">
        <v>4</v>
      </c>
      <c r="P177" s="53">
        <v>1</v>
      </c>
      <c r="Q177" s="53">
        <v>3</v>
      </c>
      <c r="R177" s="64">
        <v>5</v>
      </c>
    </row>
    <row r="178" spans="1:18" ht="18.75" customHeight="1" thickBot="1" x14ac:dyDescent="0.3">
      <c r="A178" s="206"/>
      <c r="B178" s="207"/>
      <c r="C178" s="195"/>
      <c r="D178" s="131" t="s">
        <v>138</v>
      </c>
      <c r="E178" s="146">
        <v>1</v>
      </c>
      <c r="F178" s="181">
        <v>20000</v>
      </c>
      <c r="G178" s="113">
        <f t="shared" si="11"/>
        <v>20000</v>
      </c>
      <c r="H178" s="53"/>
      <c r="I178" s="53"/>
      <c r="J178" s="53"/>
      <c r="K178" s="53"/>
      <c r="L178" s="53"/>
      <c r="M178" s="60" t="s">
        <v>49</v>
      </c>
      <c r="N178" s="176">
        <v>3</v>
      </c>
      <c r="O178" s="53">
        <v>3</v>
      </c>
      <c r="P178" s="53">
        <v>9</v>
      </c>
      <c r="Q178" s="53">
        <v>2</v>
      </c>
      <c r="R178" s="64">
        <v>1</v>
      </c>
    </row>
    <row r="179" spans="1:18" ht="18.75" customHeight="1" thickBot="1" x14ac:dyDescent="0.3">
      <c r="A179" s="206"/>
      <c r="B179" s="207"/>
      <c r="C179" s="195"/>
      <c r="D179" s="131" t="s">
        <v>89</v>
      </c>
      <c r="E179" s="146">
        <v>30</v>
      </c>
      <c r="F179" s="181">
        <v>250</v>
      </c>
      <c r="G179" s="100">
        <f t="shared" si="11"/>
        <v>7500</v>
      </c>
      <c r="H179" s="53"/>
      <c r="I179" s="53"/>
      <c r="J179" s="53"/>
      <c r="K179" s="53"/>
      <c r="L179" s="53"/>
      <c r="M179" s="60" t="s">
        <v>49</v>
      </c>
      <c r="N179" s="176">
        <v>3</v>
      </c>
      <c r="O179" s="53">
        <v>3</v>
      </c>
      <c r="P179" s="53">
        <v>7</v>
      </c>
      <c r="Q179" s="53">
        <v>1</v>
      </c>
      <c r="R179" s="64">
        <v>2</v>
      </c>
    </row>
    <row r="180" spans="1:18" ht="18.75" customHeight="1" thickBot="1" x14ac:dyDescent="0.3">
      <c r="A180" s="206"/>
      <c r="B180" s="207"/>
      <c r="C180" s="195"/>
      <c r="D180" s="131" t="s">
        <v>85</v>
      </c>
      <c r="E180" s="146">
        <v>250</v>
      </c>
      <c r="F180" s="181">
        <v>350</v>
      </c>
      <c r="G180" s="100">
        <f t="shared" si="11"/>
        <v>87500</v>
      </c>
      <c r="H180" s="53"/>
      <c r="I180" s="53"/>
      <c r="J180" s="53"/>
      <c r="K180" s="53"/>
      <c r="L180" s="53"/>
      <c r="M180" s="60" t="s">
        <v>49</v>
      </c>
      <c r="N180" s="176">
        <v>3</v>
      </c>
      <c r="O180" s="53">
        <v>3</v>
      </c>
      <c r="P180" s="53">
        <v>2</v>
      </c>
      <c r="Q180" s="53">
        <v>3</v>
      </c>
      <c r="R180" s="64">
        <v>1</v>
      </c>
    </row>
    <row r="181" spans="1:18" ht="18.75" customHeight="1" thickBot="1" x14ac:dyDescent="0.3">
      <c r="A181" s="206"/>
      <c r="B181" s="207"/>
      <c r="C181" s="195"/>
      <c r="D181" s="131" t="s">
        <v>86</v>
      </c>
      <c r="E181" s="146">
        <v>250</v>
      </c>
      <c r="F181" s="181">
        <v>450</v>
      </c>
      <c r="G181" s="100">
        <f t="shared" si="11"/>
        <v>112500</v>
      </c>
      <c r="H181" s="53"/>
      <c r="I181" s="53"/>
      <c r="J181" s="53"/>
      <c r="K181" s="53"/>
      <c r="L181" s="53"/>
      <c r="M181" s="60" t="s">
        <v>49</v>
      </c>
      <c r="N181" s="176">
        <v>3</v>
      </c>
      <c r="O181" s="53">
        <v>3</v>
      </c>
      <c r="P181" s="53">
        <v>2</v>
      </c>
      <c r="Q181" s="53">
        <v>3</v>
      </c>
      <c r="R181" s="64">
        <v>1</v>
      </c>
    </row>
    <row r="182" spans="1:18" ht="18" customHeight="1" thickBot="1" x14ac:dyDescent="0.3">
      <c r="A182" s="206"/>
      <c r="B182" s="207"/>
      <c r="C182" s="195"/>
      <c r="D182" s="131" t="s">
        <v>84</v>
      </c>
      <c r="E182" s="176">
        <v>100</v>
      </c>
      <c r="F182" s="183">
        <v>15</v>
      </c>
      <c r="G182" s="100">
        <f t="shared" si="11"/>
        <v>1500</v>
      </c>
      <c r="H182" s="60"/>
      <c r="I182" s="60"/>
      <c r="J182" s="60"/>
      <c r="K182" s="60"/>
      <c r="L182" s="60"/>
      <c r="M182" s="60" t="s">
        <v>49</v>
      </c>
      <c r="N182" s="176">
        <v>3</v>
      </c>
      <c r="O182" s="60">
        <v>2</v>
      </c>
      <c r="P182" s="60">
        <v>1</v>
      </c>
      <c r="Q182" s="60">
        <v>7</v>
      </c>
      <c r="R182" s="71">
        <v>2</v>
      </c>
    </row>
    <row r="183" spans="1:18" ht="18" customHeight="1" thickBot="1" x14ac:dyDescent="0.3">
      <c r="A183" s="204" t="s">
        <v>176</v>
      </c>
      <c r="B183" s="205"/>
      <c r="C183" s="310">
        <f>SUM(G183:G186)</f>
        <v>100500</v>
      </c>
      <c r="D183" s="131" t="s">
        <v>108</v>
      </c>
      <c r="E183" s="175">
        <v>60</v>
      </c>
      <c r="F183" s="182">
        <v>450</v>
      </c>
      <c r="G183" s="100">
        <f t="shared" si="11"/>
        <v>27000</v>
      </c>
      <c r="H183" s="62"/>
      <c r="I183" s="62"/>
      <c r="J183" s="62"/>
      <c r="K183" s="62"/>
      <c r="L183" s="62"/>
      <c r="M183" s="60" t="s">
        <v>49</v>
      </c>
      <c r="N183" s="176">
        <v>3</v>
      </c>
      <c r="O183" s="62">
        <v>3</v>
      </c>
      <c r="P183" s="62">
        <v>1</v>
      </c>
      <c r="Q183" s="62">
        <v>1</v>
      </c>
      <c r="R183" s="63">
        <v>1</v>
      </c>
    </row>
    <row r="184" spans="1:18" ht="18" customHeight="1" thickBot="1" x14ac:dyDescent="0.3">
      <c r="A184" s="206"/>
      <c r="B184" s="207"/>
      <c r="C184" s="333"/>
      <c r="D184" s="131" t="s">
        <v>122</v>
      </c>
      <c r="E184" s="146">
        <v>60</v>
      </c>
      <c r="F184" s="181">
        <v>1000</v>
      </c>
      <c r="G184" s="100">
        <f t="shared" ref="G184:G197" si="12">+F184*E184</f>
        <v>60000</v>
      </c>
      <c r="H184" s="53"/>
      <c r="I184" s="53"/>
      <c r="J184" s="53"/>
      <c r="K184" s="53"/>
      <c r="L184" s="53"/>
      <c r="M184" s="60" t="s">
        <v>49</v>
      </c>
      <c r="N184" s="176">
        <v>3</v>
      </c>
      <c r="O184" s="53">
        <v>2</v>
      </c>
      <c r="P184" s="53">
        <v>4</v>
      </c>
      <c r="Q184" s="53">
        <v>2</v>
      </c>
      <c r="R184" s="64">
        <v>2</v>
      </c>
    </row>
    <row r="185" spans="1:18" ht="18" customHeight="1" thickBot="1" x14ac:dyDescent="0.3">
      <c r="A185" s="206"/>
      <c r="B185" s="207"/>
      <c r="C185" s="333"/>
      <c r="D185" s="131" t="s">
        <v>88</v>
      </c>
      <c r="E185" s="146">
        <v>60</v>
      </c>
      <c r="F185" s="181">
        <v>225</v>
      </c>
      <c r="G185" s="100">
        <f t="shared" si="12"/>
        <v>13500</v>
      </c>
      <c r="H185" s="53"/>
      <c r="I185" s="53"/>
      <c r="J185" s="53"/>
      <c r="K185" s="53"/>
      <c r="L185" s="53"/>
      <c r="M185" s="60" t="s">
        <v>49</v>
      </c>
      <c r="N185" s="176">
        <v>3</v>
      </c>
      <c r="O185" s="53">
        <v>3</v>
      </c>
      <c r="P185" s="53">
        <v>9</v>
      </c>
      <c r="Q185" s="53">
        <v>2</v>
      </c>
      <c r="R185" s="64">
        <v>1</v>
      </c>
    </row>
    <row r="186" spans="1:18" ht="18" customHeight="1" thickBot="1" x14ac:dyDescent="0.3">
      <c r="A186" s="208"/>
      <c r="B186" s="209"/>
      <c r="C186" s="311"/>
      <c r="D186" s="131"/>
      <c r="E186" s="179"/>
      <c r="F186" s="185"/>
      <c r="G186" s="100">
        <f t="shared" si="12"/>
        <v>0</v>
      </c>
      <c r="H186" s="65"/>
      <c r="I186" s="65"/>
      <c r="J186" s="65"/>
      <c r="K186" s="65"/>
      <c r="L186" s="65"/>
      <c r="M186" s="60" t="s">
        <v>49</v>
      </c>
      <c r="N186" s="176">
        <v>3</v>
      </c>
      <c r="O186" s="65"/>
      <c r="P186" s="65"/>
      <c r="Q186" s="65"/>
      <c r="R186" s="66"/>
    </row>
    <row r="187" spans="1:18" ht="30.75" customHeight="1" thickBot="1" x14ac:dyDescent="0.3">
      <c r="A187" s="298" t="s">
        <v>175</v>
      </c>
      <c r="B187" s="299"/>
      <c r="C187" s="310">
        <f>SUM(G187:G188)</f>
        <v>113750</v>
      </c>
      <c r="D187" s="131" t="s">
        <v>101</v>
      </c>
      <c r="E187" s="175">
        <v>65</v>
      </c>
      <c r="F187" s="182">
        <v>750</v>
      </c>
      <c r="G187" s="100">
        <f>+F187*E187</f>
        <v>48750</v>
      </c>
      <c r="H187" s="62"/>
      <c r="I187" s="62"/>
      <c r="J187" s="62"/>
      <c r="K187" s="62"/>
      <c r="L187" s="62"/>
      <c r="M187" s="60" t="s">
        <v>49</v>
      </c>
      <c r="N187" s="176">
        <v>3</v>
      </c>
      <c r="O187" s="62">
        <v>3</v>
      </c>
      <c r="P187" s="62">
        <v>1</v>
      </c>
      <c r="Q187" s="62">
        <v>1</v>
      </c>
      <c r="R187" s="63">
        <v>1</v>
      </c>
    </row>
    <row r="188" spans="1:18" ht="31.5" customHeight="1" thickBot="1" x14ac:dyDescent="0.3">
      <c r="A188" s="300"/>
      <c r="B188" s="301"/>
      <c r="C188" s="311"/>
      <c r="D188" s="136" t="s">
        <v>102</v>
      </c>
      <c r="E188" s="179">
        <v>65</v>
      </c>
      <c r="F188" s="185">
        <v>1000</v>
      </c>
      <c r="G188" s="100">
        <f>+F188*E188</f>
        <v>65000</v>
      </c>
      <c r="H188" s="65"/>
      <c r="I188" s="65"/>
      <c r="J188" s="65"/>
      <c r="K188" s="65"/>
      <c r="L188" s="65"/>
      <c r="M188" s="60" t="s">
        <v>49</v>
      </c>
      <c r="N188" s="176">
        <v>3</v>
      </c>
      <c r="O188" s="65">
        <v>2</v>
      </c>
      <c r="P188" s="65">
        <v>4</v>
      </c>
      <c r="Q188" s="65">
        <v>2</v>
      </c>
      <c r="R188" s="66">
        <v>2</v>
      </c>
    </row>
    <row r="189" spans="1:18" ht="16.5" thickBot="1" x14ac:dyDescent="0.3">
      <c r="A189" s="312" t="s">
        <v>177</v>
      </c>
      <c r="B189" s="313"/>
      <c r="C189" s="318">
        <f>+G197</f>
        <v>375000</v>
      </c>
      <c r="D189" s="136" t="s">
        <v>178</v>
      </c>
      <c r="E189" s="175">
        <v>1000</v>
      </c>
      <c r="F189" s="182"/>
      <c r="G189" s="100">
        <f t="shared" si="12"/>
        <v>0</v>
      </c>
      <c r="H189" s="62"/>
      <c r="I189" s="62"/>
      <c r="J189" s="62"/>
      <c r="K189" s="62"/>
      <c r="L189" s="62"/>
      <c r="M189" s="60" t="s">
        <v>49</v>
      </c>
      <c r="N189" s="176">
        <v>3</v>
      </c>
      <c r="O189" s="62">
        <v>3</v>
      </c>
      <c r="P189" s="62">
        <v>9</v>
      </c>
      <c r="Q189" s="62">
        <v>2</v>
      </c>
      <c r="R189" s="63">
        <v>1</v>
      </c>
    </row>
    <row r="190" spans="1:18" ht="16.5" thickBot="1" x14ac:dyDescent="0.3">
      <c r="A190" s="314"/>
      <c r="B190" s="315"/>
      <c r="C190" s="319"/>
      <c r="D190" s="136" t="s">
        <v>179</v>
      </c>
      <c r="E190" s="146">
        <v>500</v>
      </c>
      <c r="F190" s="181"/>
      <c r="G190" s="100">
        <f t="shared" si="12"/>
        <v>0</v>
      </c>
      <c r="H190" s="53"/>
      <c r="I190" s="53"/>
      <c r="J190" s="53"/>
      <c r="K190" s="53"/>
      <c r="L190" s="53"/>
      <c r="M190" s="60" t="s">
        <v>49</v>
      </c>
      <c r="N190" s="176">
        <v>3</v>
      </c>
      <c r="O190" s="53"/>
      <c r="P190" s="53"/>
      <c r="Q190" s="53"/>
      <c r="R190" s="64"/>
    </row>
    <row r="191" spans="1:18" ht="16.5" thickBot="1" x14ac:dyDescent="0.3">
      <c r="A191" s="314"/>
      <c r="B191" s="315"/>
      <c r="C191" s="319"/>
      <c r="D191" s="136" t="s">
        <v>180</v>
      </c>
      <c r="E191" s="146"/>
      <c r="F191" s="181"/>
      <c r="G191" s="100">
        <f t="shared" si="12"/>
        <v>0</v>
      </c>
      <c r="H191" s="53"/>
      <c r="I191" s="53"/>
      <c r="J191" s="53"/>
      <c r="K191" s="53"/>
      <c r="L191" s="53"/>
      <c r="M191" s="60" t="s">
        <v>49</v>
      </c>
      <c r="N191" s="176">
        <v>3</v>
      </c>
      <c r="O191" s="53"/>
      <c r="P191" s="53"/>
      <c r="Q191" s="53"/>
      <c r="R191" s="64"/>
    </row>
    <row r="192" spans="1:18" ht="16.5" thickBot="1" x14ac:dyDescent="0.3">
      <c r="A192" s="314"/>
      <c r="B192" s="315"/>
      <c r="C192" s="319"/>
      <c r="D192" s="136" t="s">
        <v>103</v>
      </c>
      <c r="E192" s="146"/>
      <c r="F192" s="181"/>
      <c r="G192" s="100">
        <f t="shared" si="12"/>
        <v>0</v>
      </c>
      <c r="H192" s="53"/>
      <c r="I192" s="53"/>
      <c r="J192" s="53"/>
      <c r="K192" s="53"/>
      <c r="L192" s="53"/>
      <c r="M192" s="60" t="s">
        <v>49</v>
      </c>
      <c r="N192" s="176">
        <v>3</v>
      </c>
      <c r="O192" s="53"/>
      <c r="P192" s="53"/>
      <c r="Q192" s="53"/>
      <c r="R192" s="64"/>
    </row>
    <row r="193" spans="1:18" ht="16.5" thickBot="1" x14ac:dyDescent="0.3">
      <c r="A193" s="314"/>
      <c r="B193" s="315"/>
      <c r="C193" s="319"/>
      <c r="D193" s="136" t="s">
        <v>104</v>
      </c>
      <c r="E193" s="146"/>
      <c r="F193" s="181"/>
      <c r="G193" s="100">
        <f t="shared" si="12"/>
        <v>0</v>
      </c>
      <c r="H193" s="53"/>
      <c r="I193" s="53"/>
      <c r="J193" s="53"/>
      <c r="K193" s="53"/>
      <c r="L193" s="53"/>
      <c r="M193" s="60" t="s">
        <v>49</v>
      </c>
      <c r="N193" s="176">
        <v>3</v>
      </c>
      <c r="O193" s="53"/>
      <c r="P193" s="53"/>
      <c r="Q193" s="53"/>
      <c r="R193" s="64"/>
    </row>
    <row r="194" spans="1:18" ht="16.5" thickBot="1" x14ac:dyDescent="0.3">
      <c r="A194" s="314"/>
      <c r="B194" s="315"/>
      <c r="C194" s="319"/>
      <c r="D194" s="136" t="s">
        <v>105</v>
      </c>
      <c r="E194" s="146"/>
      <c r="F194" s="181"/>
      <c r="G194" s="100">
        <f t="shared" si="12"/>
        <v>0</v>
      </c>
      <c r="H194" s="53"/>
      <c r="I194" s="53"/>
      <c r="J194" s="53"/>
      <c r="K194" s="53"/>
      <c r="L194" s="53"/>
      <c r="M194" s="60" t="s">
        <v>49</v>
      </c>
      <c r="N194" s="176">
        <v>3</v>
      </c>
      <c r="O194" s="53"/>
      <c r="P194" s="53"/>
      <c r="Q194" s="53"/>
      <c r="R194" s="64"/>
    </row>
    <row r="195" spans="1:18" ht="16.5" thickBot="1" x14ac:dyDescent="0.3">
      <c r="A195" s="314"/>
      <c r="B195" s="315"/>
      <c r="C195" s="319"/>
      <c r="D195" s="136" t="s">
        <v>106</v>
      </c>
      <c r="E195" s="146"/>
      <c r="F195" s="181"/>
      <c r="G195" s="100">
        <f t="shared" si="12"/>
        <v>0</v>
      </c>
      <c r="H195" s="53"/>
      <c r="I195" s="53"/>
      <c r="J195" s="53"/>
      <c r="K195" s="53"/>
      <c r="L195" s="53"/>
      <c r="M195" s="60" t="s">
        <v>49</v>
      </c>
      <c r="N195" s="176">
        <v>3</v>
      </c>
      <c r="O195" s="53"/>
      <c r="P195" s="53"/>
      <c r="Q195" s="53"/>
      <c r="R195" s="64"/>
    </row>
    <row r="196" spans="1:18" ht="16.5" thickBot="1" x14ac:dyDescent="0.3">
      <c r="A196" s="314"/>
      <c r="B196" s="315"/>
      <c r="C196" s="319"/>
      <c r="D196" s="136" t="s">
        <v>107</v>
      </c>
      <c r="E196" s="146"/>
      <c r="F196" s="181"/>
      <c r="G196" s="100">
        <f t="shared" si="12"/>
        <v>0</v>
      </c>
      <c r="H196" s="53"/>
      <c r="I196" s="53"/>
      <c r="J196" s="53"/>
      <c r="K196" s="53"/>
      <c r="L196" s="53"/>
      <c r="M196" s="60" t="s">
        <v>49</v>
      </c>
      <c r="N196" s="176">
        <v>3</v>
      </c>
      <c r="O196" s="53"/>
      <c r="P196" s="53"/>
      <c r="Q196" s="53"/>
      <c r="R196" s="64"/>
    </row>
    <row r="197" spans="1:18" ht="16.5" thickBot="1" x14ac:dyDescent="0.3">
      <c r="A197" s="316"/>
      <c r="B197" s="317"/>
      <c r="C197" s="320"/>
      <c r="D197" s="188" t="s">
        <v>183</v>
      </c>
      <c r="E197" s="179">
        <v>15</v>
      </c>
      <c r="F197" s="185">
        <v>25000</v>
      </c>
      <c r="G197" s="100">
        <f t="shared" si="12"/>
        <v>375000</v>
      </c>
      <c r="H197" s="65"/>
      <c r="I197" s="65"/>
      <c r="J197" s="65"/>
      <c r="K197" s="65"/>
      <c r="L197" s="65"/>
      <c r="M197" s="60" t="s">
        <v>49</v>
      </c>
      <c r="N197" s="176">
        <v>3</v>
      </c>
      <c r="O197" s="65">
        <v>3</v>
      </c>
      <c r="P197" s="65">
        <v>9</v>
      </c>
      <c r="Q197" s="65">
        <v>2</v>
      </c>
      <c r="R197" s="66">
        <v>1</v>
      </c>
    </row>
  </sheetData>
  <mergeCells count="136">
    <mergeCell ref="L60:L72"/>
    <mergeCell ref="A73:R73"/>
    <mergeCell ref="A34:B46"/>
    <mergeCell ref="M76:R76"/>
    <mergeCell ref="C79:C80"/>
    <mergeCell ref="D79:G79"/>
    <mergeCell ref="H79:K79"/>
    <mergeCell ref="L79:L80"/>
    <mergeCell ref="M79:R79"/>
    <mergeCell ref="A74:A75"/>
    <mergeCell ref="B74:C75"/>
    <mergeCell ref="D74:D75"/>
    <mergeCell ref="E74:E75"/>
    <mergeCell ref="F74:F75"/>
    <mergeCell ref="G74:G75"/>
    <mergeCell ref="H74:K74"/>
    <mergeCell ref="L74:L75"/>
    <mergeCell ref="M74:R75"/>
    <mergeCell ref="B76:C76"/>
    <mergeCell ref="C34:C46"/>
    <mergeCell ref="C47:C59"/>
    <mergeCell ref="C176:C182"/>
    <mergeCell ref="A187:B188"/>
    <mergeCell ref="A104:B108"/>
    <mergeCell ref="A93:B96"/>
    <mergeCell ref="C93:C96"/>
    <mergeCell ref="C187:C188"/>
    <mergeCell ref="A189:B197"/>
    <mergeCell ref="C189:C197"/>
    <mergeCell ref="A60:B72"/>
    <mergeCell ref="C60:C72"/>
    <mergeCell ref="C81:C82"/>
    <mergeCell ref="A79:B80"/>
    <mergeCell ref="A81:B82"/>
    <mergeCell ref="A183:B186"/>
    <mergeCell ref="C183:C186"/>
    <mergeCell ref="C109:C113"/>
    <mergeCell ref="A155:B157"/>
    <mergeCell ref="C155:C157"/>
    <mergeCell ref="A158:B160"/>
    <mergeCell ref="C158:C160"/>
    <mergeCell ref="C104:C108"/>
    <mergeCell ref="A176:B182"/>
    <mergeCell ref="A129:B141"/>
    <mergeCell ref="A120:B128"/>
    <mergeCell ref="B5:D5"/>
    <mergeCell ref="B6:D6"/>
    <mergeCell ref="A7:D7"/>
    <mergeCell ref="A10:R10"/>
    <mergeCell ref="A11:A12"/>
    <mergeCell ref="B11:C12"/>
    <mergeCell ref="D11:D12"/>
    <mergeCell ref="E11:E12"/>
    <mergeCell ref="F11:F12"/>
    <mergeCell ref="G11:G12"/>
    <mergeCell ref="M16:R16"/>
    <mergeCell ref="A18:B21"/>
    <mergeCell ref="C18:C21"/>
    <mergeCell ref="L18:L21"/>
    <mergeCell ref="A24:B24"/>
    <mergeCell ref="H11:K11"/>
    <mergeCell ref="L11:L12"/>
    <mergeCell ref="M11:R12"/>
    <mergeCell ref="B13:C13"/>
    <mergeCell ref="M13:R13"/>
    <mergeCell ref="A16:B17"/>
    <mergeCell ref="C16:C17"/>
    <mergeCell ref="D16:G16"/>
    <mergeCell ref="H16:K16"/>
    <mergeCell ref="L16:L17"/>
    <mergeCell ref="G22:G23"/>
    <mergeCell ref="H22:H23"/>
    <mergeCell ref="I22:I23"/>
    <mergeCell ref="J22:J23"/>
    <mergeCell ref="K22:K23"/>
    <mergeCell ref="L22:L23"/>
    <mergeCell ref="F22:F23"/>
    <mergeCell ref="C22:C23"/>
    <mergeCell ref="D22:D23"/>
    <mergeCell ref="E22:E23"/>
    <mergeCell ref="L25:L26"/>
    <mergeCell ref="A31:R31"/>
    <mergeCell ref="A28:A29"/>
    <mergeCell ref="B28:C29"/>
    <mergeCell ref="D28:D29"/>
    <mergeCell ref="E28:E29"/>
    <mergeCell ref="F28:F29"/>
    <mergeCell ref="G28:G29"/>
    <mergeCell ref="A25:B25"/>
    <mergeCell ref="A26:B26"/>
    <mergeCell ref="A27:R27"/>
    <mergeCell ref="A32:B33"/>
    <mergeCell ref="C32:C33"/>
    <mergeCell ref="D32:G32"/>
    <mergeCell ref="H32:K32"/>
    <mergeCell ref="L32:L33"/>
    <mergeCell ref="M32:R32"/>
    <mergeCell ref="H28:K28"/>
    <mergeCell ref="L28:L29"/>
    <mergeCell ref="A47:B59"/>
    <mergeCell ref="M28:R29"/>
    <mergeCell ref="B30:C30"/>
    <mergeCell ref="M30:R30"/>
    <mergeCell ref="L34:L46"/>
    <mergeCell ref="L81:L82"/>
    <mergeCell ref="M87:R87"/>
    <mergeCell ref="L89:L92"/>
    <mergeCell ref="H83:K83"/>
    <mergeCell ref="L83:L84"/>
    <mergeCell ref="M83:R84"/>
    <mergeCell ref="B85:C85"/>
    <mergeCell ref="M85:R85"/>
    <mergeCell ref="A87:B88"/>
    <mergeCell ref="C87:C88"/>
    <mergeCell ref="D87:G87"/>
    <mergeCell ref="H87:K87"/>
    <mergeCell ref="L87:L88"/>
    <mergeCell ref="A83:A84"/>
    <mergeCell ref="B83:C84"/>
    <mergeCell ref="D83:D84"/>
    <mergeCell ref="E83:E84"/>
    <mergeCell ref="F83:F84"/>
    <mergeCell ref="G83:G84"/>
    <mergeCell ref="A89:B92"/>
    <mergeCell ref="C89:C92"/>
    <mergeCell ref="A109:B113"/>
    <mergeCell ref="C120:C128"/>
    <mergeCell ref="A142:B154"/>
    <mergeCell ref="C142:C154"/>
    <mergeCell ref="C161:C175"/>
    <mergeCell ref="A161:B175"/>
    <mergeCell ref="A114:B119"/>
    <mergeCell ref="C114:C119"/>
    <mergeCell ref="A97:B103"/>
    <mergeCell ref="C97:C103"/>
    <mergeCell ref="C129:C141"/>
  </mergeCells>
  <printOptions horizontalCentered="1"/>
  <pageMargins left="0.511811023622047" right="0.511811023622047" top="0.55118110236220497" bottom="0.55118110236220497" header="0.31496062992126" footer="0.31496062992126"/>
  <pageSetup paperSize="5" scale="65" fitToHeight="0" orientation="landscape" r:id="rId1"/>
  <headerFooter>
    <oddFooter>&amp;C&amp;P&amp;R&amp;F</oddFooter>
  </headerFooter>
  <rowBreaks count="5" manualBreakCount="5">
    <brk id="22" max="17" man="1"/>
    <brk id="59" max="17" man="1"/>
    <brk id="96" max="17" man="1"/>
    <brk id="141" max="17" man="1"/>
    <brk id="175" max="1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 OPM-OMM 2019</vt:lpstr>
      <vt:lpstr>'POA OPM-OMM 2019'!Área_de_impresión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Moreno</dc:creator>
  <cp:lastModifiedBy>Francisco Frias</cp:lastModifiedBy>
  <cp:lastPrinted>2019-02-11T15:11:29Z</cp:lastPrinted>
  <dcterms:created xsi:type="dcterms:W3CDTF">2017-02-28T13:38:59Z</dcterms:created>
  <dcterms:modified xsi:type="dcterms:W3CDTF">2019-02-11T15:11:40Z</dcterms:modified>
</cp:coreProperties>
</file>